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80"/>
  </bookViews>
  <sheets>
    <sheet name="Observations" sheetId="1" r:id="rId1"/>
    <sheet name="Metadata" sheetId="3" r:id="rId2"/>
    <sheet name="Misc" sheetId="2" r:id="rId3"/>
  </sheets>
  <calcPr calcId="144525"/>
</workbook>
</file>

<file path=xl/sharedStrings.xml><?xml version="1.0" encoding="utf-8"?>
<sst xmlns="http://schemas.openxmlformats.org/spreadsheetml/2006/main" count="351" uniqueCount="199">
  <si>
    <t>Start_Date</t>
  </si>
  <si>
    <t>Start_Open</t>
  </si>
  <si>
    <t>Pen_Date</t>
  </si>
  <si>
    <t>Pen_Open</t>
  </si>
  <si>
    <t>Pen_indicator</t>
  </si>
  <si>
    <t>Pen_ATR (D1)</t>
  </si>
  <si>
    <t>Pen_ATR (H4)</t>
  </si>
  <si>
    <t>End_Date</t>
  </si>
  <si>
    <t>End_Close</t>
  </si>
  <si>
    <t>Pex_Date</t>
  </si>
  <si>
    <t>Pex_Close</t>
  </si>
  <si>
    <t>Pex_indicator</t>
  </si>
  <si>
    <t>Currency  Pair</t>
  </si>
  <si>
    <t>M_RET</t>
  </si>
  <si>
    <t>TRND_Pips</t>
  </si>
  <si>
    <t>TRND_chng</t>
  </si>
  <si>
    <t>TRD_Pips</t>
  </si>
  <si>
    <t>% of TRND</t>
  </si>
  <si>
    <t>Wave #</t>
  </si>
  <si>
    <t>Boll10_observations</t>
  </si>
  <si>
    <t>SMA_observations</t>
  </si>
  <si>
    <t>ADXw_observations</t>
  </si>
  <si>
    <t>Stoch_Observations</t>
  </si>
  <si>
    <t>Pot_TRD</t>
  </si>
  <si>
    <t>Add_notes</t>
  </si>
  <si>
    <t>SMA10</t>
  </si>
  <si>
    <t>Boll 1+</t>
  </si>
  <si>
    <t>EURUSD</t>
  </si>
  <si>
    <t>* Price crests Boll 2+ at peak</t>
  </si>
  <si>
    <t>* SMA10 forms dynamic S
* PA for H4 was below SMA10 at start of trend. PEN signal?</t>
  </si>
  <si>
    <t>* +DI above ADX since mid OCT20
* ADX rising and &gt;15</t>
  </si>
  <si>
    <t>* 3x HH @ 03DEC20.
* Potential exit on stoch decline?</t>
  </si>
  <si>
    <t>Y</t>
  </si>
  <si>
    <t>*Entry at start of Trend given continuation of Long term trend from early NOV20</t>
  </si>
  <si>
    <t>* Price crests Boll 2+ at peak
* Price dips sharply below Boll 1+ at Pex but closes above</t>
  </si>
  <si>
    <t>* SMA10 forms dynamic S
* PA for H4 was breached SMA50 momentarily before trend start. PEN?</t>
  </si>
  <si>
    <t>* +DI intersects with ADX to head below on 07DEC20
* ADX rising and above 25</t>
  </si>
  <si>
    <t>* Stoch forms a new peak on 18DEC20
* Potential exit on Stoch decline?</t>
  </si>
  <si>
    <t>* Price crests Boll 2+ at peak
* Sharp volatility on 31DEC pushes close below SMA10</t>
  </si>
  <si>
    <t>* SMA10 forms dynamic S</t>
  </si>
  <si>
    <t>* DI+ below ADX
* ADX &gt; 25 through trend
* ADX on decline since peak (33.28) @ 18DEC
* ADX still high with lowest register (28DEC) being 29.40</t>
  </si>
  <si>
    <t>* Stoch divergence. LH formed on 30DEC
* Potential exit on Stoch decline?</t>
  </si>
  <si>
    <t>Stoch</t>
  </si>
  <si>
    <t>* Price crests Boll 2- at peak</t>
  </si>
  <si>
    <t>* Price crosses SMA10 on 08JAN though</t>
  </si>
  <si>
    <t>* ADX declining
* DI- below DI+ and crosses over on 14JAN
* ADX range = 25 &amp; 30</t>
  </si>
  <si>
    <t>* Developed a negative failure swing on 06JAN
* Double negative divergence giving hint of strong reversal</t>
  </si>
  <si>
    <t>N</t>
  </si>
  <si>
    <t>*Not a prime entry to buy into. Only the Stoch gives any indication of impending sell-off. Not enough to buy into trade
* The M_RET actually splits it into 2 possible 100+ pip moves on the H4 charts. The first wave extends ~100 pips to retrace ~70 pips to continue heading down for ~150 pips, giving ample notice and prep time for the 2nd move downward</t>
  </si>
  <si>
    <t>SMA20</t>
  </si>
  <si>
    <t>* SMA20 forms a dynamic S during retracement from initial swing low</t>
  </si>
  <si>
    <t>* DI- crosses below DI+ on 14JAN
* ADX declining but &gt;20</t>
  </si>
  <si>
    <t>* Stoch approached 20 on 11JAN, giving further hint of strengthening downtrend
*Stoch went below 20 on 15JAN
* Potential exit on Stoch incline?</t>
  </si>
  <si>
    <t>* The steep M_RET breaks it into 2 further subwaves</t>
  </si>
  <si>
    <t>Boll 1-</t>
  </si>
  <si>
    <t>*SMA20 supported PA from 22JAN - 29JAN
* Trend bounced off SMA10</t>
  </si>
  <si>
    <t>*DI- broke above DI+ while PA was being supported by SMA20
* ADX started rising and stayed &gt;20 for trend</t>
  </si>
  <si>
    <t>* Stoch started declining rapidly at start of trend
* Stoch broke below 20 and broke above at end of trend.
* Stoch divergence on 25JAN was a leading indicator of upcoming downtrend</t>
  </si>
  <si>
    <t>* Can a trailing stop get more of the trend?
* Will the same trailing stop get a stopout?</t>
  </si>
  <si>
    <t>SMA100</t>
  </si>
  <si>
    <t>* Price skirts around Boll 1+ at peak
* Price starts trending after rebounding off Boll 2-</t>
  </si>
  <si>
    <t>* Price starts trending after rebounding off SMA100
* Price resists off SMA50 at peak</t>
  </si>
  <si>
    <t>* Large divergence b/w DI- (above) and DI+ (below)
* ADX on incline from PA earlier and just hits &gt;20 at start of trend</t>
  </si>
  <si>
    <t>*Trends starts from Stoch &lt;20
* Trend ends at Stoch &gt;80</t>
  </si>
  <si>
    <t>* Price retraces to nearly ~130 pips from the crest on the swing low post trend</t>
  </si>
  <si>
    <t>Boll 2-</t>
  </si>
  <si>
    <t>* Price skirts around Boll 1+ at peak
* High on 26FEB pushes PA well above Boll 2+ to form an inverted hammer</t>
  </si>
  <si>
    <t>* Price peaks just above SMA50 then reverses</t>
  </si>
  <si>
    <t>*ADX declines from 18.51 to 14.24
* DI- converges with DI+ and crosses under it briefly</t>
  </si>
  <si>
    <t>* Positive failure swing at start of trend
* Price breaks &gt;80 at trend end
* Potential exit on Stoch decline?
* Stoch divergence from previous peak in previous uptrend move signified the potential downward reversal</t>
  </si>
  <si>
    <t>* The start of the trend is a 61.8 retracement from the previous reversal
* Fib retracement seems like the only logical entry point to trend. No S/R zones or dynamic SR on SMAs</t>
  </si>
  <si>
    <t>SMA50</t>
  </si>
  <si>
    <t>* Price crests Boll 2- at peak
* PA starts from Boll 1+</t>
  </si>
  <si>
    <t>* PA starts after crossing SMA50 from previous upward move and starts downtrend</t>
  </si>
  <si>
    <t>* DI- diverges upward from DI+ sharply at start of trend
* ADX was declining and &lt;15 at start of trend</t>
  </si>
  <si>
    <t>*Stoch divergence from two previous legs up concluded on 24FEB, signifying start of reversal</t>
  </si>
  <si>
    <t>* Mixed feelings about this. There are no clear lines of support or entry till the following day despite a stoch divergence &amp; inverted hammer.
* H4 TF actually shows PA extending to ~210 pips till 02MAR. The D1 shows a bullish candle with a long tail. Trend end counted only toward previous bearish candle, hence the cutoff</t>
  </si>
  <si>
    <t>* SMA10 forms dynamic S for entry</t>
  </si>
  <si>
    <t>* DI- converges slightly with DI+ to diverge again after trend start
* ADX &lt;15 at start though on incline
* ADX &gt;20 reached on 09MAR</t>
  </si>
  <si>
    <t>* Price breaks &lt;20 on 02MAR
* 26.43 at start of trend on 03MAR
* Dips &lt;20 again to reach 4.05 low on 08MAR</t>
  </si>
  <si>
    <t>* Price rebounds from Boll 2-</t>
  </si>
  <si>
    <t>* SMA10 acts as R for exit</t>
  </si>
  <si>
    <t>*DI- has a high divergence above DI+ at start of PA.
*ADX &gt;20 and in incline through PA</t>
  </si>
  <si>
    <t>* Stoch ranged from 20.47 to 77.14 for duration of PA</t>
  </si>
  <si>
    <t>* PA is a retracement for a further push downward and shouldn't be considered for trade</t>
  </si>
  <si>
    <t>* ADX &gt;20 at start but flat for previous few days
* ADX proceeds on incline till end</t>
  </si>
  <si>
    <t>* Stoch starts at 25.38 and is in decline at start
* Stoch forms a negative divergence on 31MAR</t>
  </si>
  <si>
    <t>* Price heading to significant S and round number 1.70 and peaks downwards ~4 pips away. Potentially a good spot to TP at T-10 pips or so.</t>
  </si>
  <si>
    <t>SR</t>
  </si>
  <si>
    <t>* Price crests Boll 2+ at peak
* Price dips consistently below Boll 1+ midway</t>
  </si>
  <si>
    <t>* Price pushed beyond SMA10 &amp; SMA20
* End of wave signifies near contact with SMA10</t>
  </si>
  <si>
    <t>* DI+/- converge &amp; crossover 07APR
* ADX &gt;20 and on incline and peaks at 31.95 on 05APR
* ADX still remains &gt;20 but declines till 16APR to rise again</t>
  </si>
  <si>
    <t>* Sharp incline from &lt;20 at start
* %K &gt;85 sustained from 06APR to 19APR</t>
  </si>
  <si>
    <t>* W1 charts shows a significant support at 1.17 and very likely reversal indicator upward
* PA till 04APR was sluggish and retraced ~45 pips. 05APR was another great buying opportunity on the HL
* Boll 1-not the best exit indicator to apply to previous candles in trend because of how many candles cross that threshold on the way</t>
  </si>
  <si>
    <t>*DI+ diverged away significantly from DI- after crossing over
* ADX rising and &gt;25</t>
  </si>
  <si>
    <t>* On incline from previous dip below 80
* &gt;80 on 27APR and dipped below on 30APR</t>
  </si>
  <si>
    <t>* Not entirely convinced this is a workable trade or 92% achievable. Price crosses over Boll 1+ too often for it to be a proper exit signal.
* Would a 60.7 trailing pip stop work? Need to apply the math and see how it works out. True % of TRND might need re-calculation</t>
  </si>
  <si>
    <t>* Price crosses SMA20 at peak and rebounds</t>
  </si>
  <si>
    <t>*DI lines converge but don't cross
* ADX declines but remains &gt;25</t>
  </si>
  <si>
    <t>* Stoch declining from 58.71
* %K declines &lt;20 on 04APR</t>
  </si>
  <si>
    <t>* The dip's too sudden and rebounds just as quickly. NFP?
* Not a trade that has any leading indicators to enter into tbh</t>
  </si>
  <si>
    <t>* Price rebounded off SMA20</t>
  </si>
  <si>
    <t>* ADX declining and &gt;25</t>
  </si>
  <si>
    <t>* Stoch on incline from &lt;20 dip on 04MAY</t>
  </si>
  <si>
    <t>* Suspect this is a correction from an overreaction to the NFP. IF so great buy opportunity</t>
  </si>
  <si>
    <t>* Price rebounded off both SMA10 &amp; SMA20
* Previous dip caused SMA10 to SMA20 to converge close together</t>
  </si>
  <si>
    <t>* ADX &gt;25 but somewhat flat</t>
  </si>
  <si>
    <t>* %K &gt;80 on 18MAY
* 25MAY another possible exit after a range when a new HH also has a stoch divergence</t>
  </si>
  <si>
    <t>* Price rebounded off SMA10 after an initial downside spike and retracement</t>
  </si>
  <si>
    <t>* ADX &gt;15 and on incline earlier</t>
  </si>
  <si>
    <t>* Stoch &lt;20 at start of trend</t>
  </si>
  <si>
    <t>* Good setup with an earlier downside breakout that caused this easy retracement</t>
  </si>
  <si>
    <t>* DI- was diverging away from DI+
* ADX &gt; 35 and was rising</t>
  </si>
  <si>
    <t>*Stoch divergence from peak on 28JUN</t>
  </si>
  <si>
    <t>* There's a strong trending bias on the ADX and a consistent dynamic R on a declining SMA10 that make this a probable trade.</t>
  </si>
  <si>
    <t>* Price crests Boll 2+ at peak
* Price rebounds off Boll 2-
* Bollinger bands are constricted and in tight range</t>
  </si>
  <si>
    <t>* SMA10 and SMA20 on decline</t>
  </si>
  <si>
    <t>* ADX had reached &gt;40 and declined for the first time on 26JUL</t>
  </si>
  <si>
    <t>* With the SMAs heading downward, ADX decline and no significant observations on the Stoch I'm inclined to notch this as a countertrend not worth risking</t>
  </si>
  <si>
    <t>* SMA10 broke above SMA20 with previous move up</t>
  </si>
  <si>
    <t>* ADX declining at start but &gt;25
* DI+ had crossed over DI- from previous upward move</t>
  </si>
  <si>
    <t>* First time Stoch &gt;80 since MAY21
* %K broke below on 03JUL giving a leading entry signal</t>
  </si>
  <si>
    <t>* The consolidation at peak of previous upward move, the stoch and the declining ADX make this a good move to get into.</t>
  </si>
  <si>
    <t>* Price rebounded off SMA20
* SMA10, just below it, also a viable entry</t>
  </si>
  <si>
    <t>* ADX declining and &gt;20</t>
  </si>
  <si>
    <t>* %K starts declining on 17AUG from new monthly high of 55.89</t>
  </si>
  <si>
    <t>* Stoch &gt;80</t>
  </si>
  <si>
    <t>* Price crests Boll 2- at peak
* Price crosses Boll 1- frequently</t>
  </si>
  <si>
    <t>* SMA10 forms dynamic R</t>
  </si>
  <si>
    <t>* DI- crosses over on 15SEP
* ADX was declining and &gt;15</t>
  </si>
  <si>
    <t>* Stoch started declining from 43.23 on 15SEP</t>
  </si>
  <si>
    <t>* ADX doesn't appear to be a very apparent indicator
* Judging from PA this is an easy setup from the breakdown of the first wave (not evidently a 100 pip move in D1)
* For Boll 1- exit does it make sense to have a candle in the opposing trend print?</t>
  </si>
  <si>
    <t>* Stoch eased up from &lt;20 at start of price move to ~40 then moved back down .</t>
  </si>
  <si>
    <t>* 3rd wave down from larger downside wave</t>
  </si>
  <si>
    <t>* ADX &gt;35 and on incline at start. Decline starts mid trend
* DI- way above Di+ so the ADX was lagging on the previous downside push</t>
  </si>
  <si>
    <t>* Flat stoch level till 12 when it starts a sharp incline on 13OCT.
* K% &gt;80 on 15OCT</t>
  </si>
  <si>
    <t>* Potential trade with the indicators but hindsight shows this is a very likely retracement. In this event should I consider trading this move as an invalid entry?</t>
  </si>
  <si>
    <t>* Price crests at Boll 2- at peak</t>
  </si>
  <si>
    <t>* SMA10 &amp; SMA20 formed dynamic R at entry</t>
  </si>
  <si>
    <t>* Stoch on decline and both %K &amp; %D dip &lt;20 by close</t>
  </si>
  <si>
    <t>* Price skirts over Boll 1-
* Does not breach Boll 2-</t>
  </si>
  <si>
    <t>* PA well below SMA10</t>
  </si>
  <si>
    <t>* ADX &gt;25 and on incline</t>
  </si>
  <si>
    <t>* Stoch climbed to ~30 from dip &lt;20 at start of move</t>
  </si>
  <si>
    <t>* Short stop below first candle day a viable entry point but easy stop out the following day with the ~70 pip retracement
* Price continues to go below and retraces another ~50 pips or so later</t>
  </si>
  <si>
    <t>Fields headers</t>
  </si>
  <si>
    <t>Description</t>
  </si>
  <si>
    <t>Indicators</t>
  </si>
  <si>
    <t>Parameters</t>
  </si>
  <si>
    <t>Trend Start Date</t>
  </si>
  <si>
    <t>Trend Open Price</t>
  </si>
  <si>
    <t>Potential Entry Date</t>
  </si>
  <si>
    <t>Potential Entry Open Price</t>
  </si>
  <si>
    <t>Potential Entry ATR (D1 chart)</t>
  </si>
  <si>
    <t>SMA200</t>
  </si>
  <si>
    <t>Potential Entry ATR (H4 chart)</t>
  </si>
  <si>
    <t>Bollinger Bands</t>
  </si>
  <si>
    <t>Period = 10;STDdevs = 1 &amp; 2</t>
  </si>
  <si>
    <t>Potential Entry Indicator</t>
  </si>
  <si>
    <t>ATR</t>
  </si>
  <si>
    <t>Period = 14</t>
  </si>
  <si>
    <t>Trend End Date</t>
  </si>
  <si>
    <t>ADX Wilder</t>
  </si>
  <si>
    <t>Trend Close Price</t>
  </si>
  <si>
    <t>Stochastic Oscillator</t>
  </si>
  <si>
    <t>%K = 5;%D = 3;SGNL = 3</t>
  </si>
  <si>
    <t>Potential Exit Date</t>
  </si>
  <si>
    <t>Potential Exit Close Price</t>
  </si>
  <si>
    <t>Potential Exit Indicator</t>
  </si>
  <si>
    <t>Currency Pair</t>
  </si>
  <si>
    <t>Maximum Retracement (Pips)</t>
  </si>
  <si>
    <t>Trend Pip count</t>
  </si>
  <si>
    <t>Trend change %</t>
  </si>
  <si>
    <t>Trade Pip count</t>
  </si>
  <si>
    <t>Trade as % of trend (Pips)</t>
  </si>
  <si>
    <t>Wave # of larger trend</t>
  </si>
  <si>
    <t>Bollinger Bands (10 day period) observation</t>
  </si>
  <si>
    <t>SMA observations</t>
  </si>
  <si>
    <t>ADX_observations</t>
  </si>
  <si>
    <t>ADX observations</t>
  </si>
  <si>
    <t>Stoch_observations</t>
  </si>
  <si>
    <t>Stochastics Observations</t>
  </si>
  <si>
    <t>Potential Trade (Y/N indicator)</t>
  </si>
  <si>
    <t>Additional Notes</t>
  </si>
  <si>
    <t>ADX rules according to Ashwani Gujral</t>
  </si>
  <si>
    <t>When the ADX is rising and at a level:</t>
  </si>
  <si>
    <t>Between 15 and 25</t>
  </si>
  <si>
    <t>Beginning of trending, Use trending indicators</t>
  </si>
  <si>
    <t>Between 25 and 45</t>
  </si>
  <si>
    <t>Definite trending; use trending indicators</t>
  </si>
  <si>
    <t>Of 45 or above</t>
  </si>
  <si>
    <t>Overextended; watch for trend turning point; use price or indicator patterns</t>
  </si>
  <si>
    <t>When the ADX is declining and at a level:</t>
  </si>
  <si>
    <t>Below 20</t>
  </si>
  <si>
    <t>Low volatility; very short swings; no trend; use oscillators.</t>
  </si>
  <si>
    <t>Between 20 and 30</t>
  </si>
  <si>
    <t>Consolidation; use oscillators</t>
  </si>
  <si>
    <t>Between 30 and 45</t>
  </si>
  <si>
    <t>Correction from extreme likely; use patterns; trending
indicators.</t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</si>
</sst>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176" formatCode="_ * #,##0.00_ ;_ * \-#,##0.00_ ;_ * &quot;-&quot;??_ ;_ @_ "/>
    <numFmt numFmtId="44" formatCode="_(&quot;$&quot;* #,##0.00_);_(&quot;$&quot;* \(#,##0.00\);_(&quot;$&quot;* &quot;-&quot;??_);_(@_)"/>
    <numFmt numFmtId="177" formatCode="_ * #,##0_ ;_ * \-#,##0_ ;_ * &quot;-&quot;_ ;_ @_ "/>
    <numFmt numFmtId="178" formatCode="0.00000_ "/>
    <numFmt numFmtId="179" formatCode="0.0%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6" fillId="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15" borderId="1" applyNumberForma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" fillId="2" borderId="2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2" borderId="1" applyNumberFormat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15" fontId="0" fillId="0" borderId="0" xfId="0" applyNumberFormat="1">
      <alignment vertical="center"/>
    </xf>
    <xf numFmtId="178" fontId="0" fillId="0" borderId="0" xfId="0" applyNumberFormat="1">
      <alignment vertical="center"/>
    </xf>
    <xf numFmtId="10" fontId="0" fillId="0" borderId="0" xfId="6" applyNumberFormat="1">
      <alignment vertical="center"/>
    </xf>
    <xf numFmtId="179" fontId="0" fillId="0" borderId="0" xfId="6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9"/>
  <sheetViews>
    <sheetView tabSelected="1" zoomScale="70" zoomScaleNormal="70" workbookViewId="0">
      <pane ySplit="1" topLeftCell="A2" activePane="bottomLeft" state="frozen"/>
      <selection/>
      <selection pane="bottomLeft" activeCell="A29" sqref="A29"/>
    </sheetView>
  </sheetViews>
  <sheetFormatPr defaultColWidth="8.88888888888889" defaultRowHeight="14.4"/>
  <cols>
    <col min="1" max="1" width="10.6666666666667"/>
    <col min="3" max="3" width="10.6666666666667"/>
    <col min="4" max="7" width="9.11111111111111"/>
    <col min="8" max="8" width="10.6666666666667"/>
    <col min="10" max="10" width="10.6666666666667"/>
    <col min="11" max="11" width="9.66666666666667"/>
    <col min="12" max="12" width="9.11111111111111"/>
    <col min="13" max="13" width="13.2222222222222" customWidth="1"/>
    <col min="14" max="14" width="6.78703703703704" customWidth="1"/>
    <col min="16" max="19" width="7.77777777777778" customWidth="1"/>
    <col min="20" max="23" width="29.1481481481481" customWidth="1"/>
    <col min="24" max="24" width="10.712962962963" customWidth="1"/>
    <col min="25" max="25" width="53.1111111111111" customWidth="1"/>
  </cols>
  <sheetData>
    <row r="1" spans="1: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ht="43.2" spans="1:25">
      <c r="A2" s="2">
        <v>44166</v>
      </c>
      <c r="B2">
        <v>1.19261</v>
      </c>
      <c r="C2" s="2">
        <v>44166</v>
      </c>
      <c r="D2" s="3">
        <v>1.19261</v>
      </c>
      <c r="E2" t="s">
        <v>25</v>
      </c>
      <c r="F2" s="3">
        <v>0.00654</v>
      </c>
      <c r="G2">
        <v>0.00221</v>
      </c>
      <c r="H2" s="2">
        <v>44168</v>
      </c>
      <c r="I2">
        <v>1.21469</v>
      </c>
      <c r="J2" s="2">
        <v>44172</v>
      </c>
      <c r="K2">
        <v>1.21091</v>
      </c>
      <c r="L2" t="s">
        <v>26</v>
      </c>
      <c r="M2" t="s">
        <v>27</v>
      </c>
      <c r="N2">
        <v>47.5</v>
      </c>
      <c r="O2">
        <f>(I2-B2)*10000</f>
        <v>220.800000000001</v>
      </c>
      <c r="P2" s="4">
        <f t="shared" ref="P2:P13" si="0">(I2-B2)/B2</f>
        <v>0.0185140154786561</v>
      </c>
      <c r="Q2">
        <f>(K2-D2)*10000</f>
        <v>183</v>
      </c>
      <c r="R2" s="5">
        <f t="shared" ref="R2:R13" si="1">Q2/O2</f>
        <v>0.828804347826083</v>
      </c>
      <c r="S2">
        <v>3</v>
      </c>
      <c r="T2" s="6" t="s">
        <v>28</v>
      </c>
      <c r="U2" s="6" t="s">
        <v>29</v>
      </c>
      <c r="V2" s="6" t="s">
        <v>30</v>
      </c>
      <c r="W2" s="6" t="s">
        <v>31</v>
      </c>
      <c r="X2" s="6" t="s">
        <v>32</v>
      </c>
      <c r="Y2" s="6" t="s">
        <v>33</v>
      </c>
    </row>
    <row r="3" ht="57.6" spans="1:24">
      <c r="A3" s="2">
        <v>44175</v>
      </c>
      <c r="B3">
        <v>1.20789</v>
      </c>
      <c r="C3" s="2">
        <v>44175</v>
      </c>
      <c r="D3" s="3">
        <v>1.20789</v>
      </c>
      <c r="E3" t="s">
        <v>25</v>
      </c>
      <c r="F3" s="3">
        <v>0.00769</v>
      </c>
      <c r="G3">
        <v>0.00258</v>
      </c>
      <c r="H3" s="2">
        <v>44182</v>
      </c>
      <c r="I3">
        <v>1.22684</v>
      </c>
      <c r="J3" s="2">
        <v>44186</v>
      </c>
      <c r="K3">
        <v>1.2233</v>
      </c>
      <c r="L3" t="s">
        <v>26</v>
      </c>
      <c r="M3" t="s">
        <v>27</v>
      </c>
      <c r="N3">
        <v>48.3</v>
      </c>
      <c r="O3">
        <f>(I3-B3)*10000</f>
        <v>189.5</v>
      </c>
      <c r="P3" s="4">
        <f t="shared" si="0"/>
        <v>0.0156885146826284</v>
      </c>
      <c r="Q3">
        <f>(K3-D3)*10000</f>
        <v>154.100000000001</v>
      </c>
      <c r="R3" s="5">
        <f t="shared" si="1"/>
        <v>0.813192612137208</v>
      </c>
      <c r="S3">
        <v>4</v>
      </c>
      <c r="T3" s="6" t="s">
        <v>34</v>
      </c>
      <c r="U3" s="6" t="s">
        <v>35</v>
      </c>
      <c r="V3" s="6" t="s">
        <v>36</v>
      </c>
      <c r="W3" s="6" t="s">
        <v>37</v>
      </c>
      <c r="X3" s="6" t="s">
        <v>32</v>
      </c>
    </row>
    <row r="4" ht="86.4" spans="1:24">
      <c r="A4" s="2">
        <v>44193</v>
      </c>
      <c r="B4" s="3">
        <v>1.21696</v>
      </c>
      <c r="C4" s="2">
        <v>44194</v>
      </c>
      <c r="D4" s="3">
        <v>1.2216</v>
      </c>
      <c r="E4" t="s">
        <v>25</v>
      </c>
      <c r="F4" s="3">
        <v>0.00725</v>
      </c>
      <c r="G4">
        <v>0.00257</v>
      </c>
      <c r="H4" s="2">
        <v>44195</v>
      </c>
      <c r="I4">
        <v>1.23252</v>
      </c>
      <c r="J4" s="2">
        <v>44196</v>
      </c>
      <c r="K4">
        <v>1.2267</v>
      </c>
      <c r="L4" t="s">
        <v>26</v>
      </c>
      <c r="M4" t="s">
        <v>27</v>
      </c>
      <c r="N4">
        <v>42.1</v>
      </c>
      <c r="O4">
        <f>(I4-B4)*10000</f>
        <v>155.6</v>
      </c>
      <c r="P4" s="4">
        <f t="shared" si="0"/>
        <v>0.0127859584538522</v>
      </c>
      <c r="Q4">
        <f>(K4-D4)*10000</f>
        <v>50.9999999999988</v>
      </c>
      <c r="R4" s="5">
        <f t="shared" si="1"/>
        <v>0.327763496143951</v>
      </c>
      <c r="S4">
        <v>5</v>
      </c>
      <c r="T4" s="6" t="s">
        <v>38</v>
      </c>
      <c r="U4" t="s">
        <v>39</v>
      </c>
      <c r="V4" s="6" t="s">
        <v>40</v>
      </c>
      <c r="W4" s="6" t="s">
        <v>41</v>
      </c>
      <c r="X4" s="6" t="s">
        <v>32</v>
      </c>
    </row>
    <row r="5" ht="86.4" spans="1:25">
      <c r="A5" s="2">
        <v>44203</v>
      </c>
      <c r="B5" s="3">
        <v>1.23256</v>
      </c>
      <c r="C5" s="2">
        <v>44203</v>
      </c>
      <c r="D5" s="3">
        <v>1.23256</v>
      </c>
      <c r="E5" t="s">
        <v>42</v>
      </c>
      <c r="F5" s="3">
        <v>0.00795</v>
      </c>
      <c r="G5">
        <v>0.00328</v>
      </c>
      <c r="H5" s="2">
        <v>44207</v>
      </c>
      <c r="I5">
        <v>1.21497</v>
      </c>
      <c r="J5" s="2">
        <v>44208</v>
      </c>
      <c r="K5">
        <v>1.21984</v>
      </c>
      <c r="L5" t="s">
        <v>26</v>
      </c>
      <c r="M5" t="s">
        <v>27</v>
      </c>
      <c r="N5">
        <v>71.2</v>
      </c>
      <c r="O5">
        <f t="shared" ref="O5:O13" si="2">ABS(I5-B5)*10000</f>
        <v>175.9</v>
      </c>
      <c r="P5" s="4">
        <f t="shared" si="0"/>
        <v>-0.0142711105341728</v>
      </c>
      <c r="Q5">
        <f t="shared" ref="Q5:Q13" si="3">ABS(K5-D5)*10000</f>
        <v>127.200000000001</v>
      </c>
      <c r="R5" s="5">
        <f t="shared" si="1"/>
        <v>0.723138146674253</v>
      </c>
      <c r="S5">
        <v>1</v>
      </c>
      <c r="T5" t="s">
        <v>43</v>
      </c>
      <c r="U5" s="6" t="s">
        <v>44</v>
      </c>
      <c r="V5" s="6" t="s">
        <v>45</v>
      </c>
      <c r="W5" s="6" t="s">
        <v>46</v>
      </c>
      <c r="X5" s="6" t="s">
        <v>47</v>
      </c>
      <c r="Y5" s="6" t="s">
        <v>48</v>
      </c>
    </row>
    <row r="6" ht="72" spans="1:25">
      <c r="A6" s="2">
        <v>44209</v>
      </c>
      <c r="B6" s="3">
        <v>1.22064</v>
      </c>
      <c r="C6" s="2">
        <v>44209</v>
      </c>
      <c r="D6" s="3">
        <v>1.22064</v>
      </c>
      <c r="E6" t="s">
        <v>49</v>
      </c>
      <c r="F6" s="3">
        <v>0.00783</v>
      </c>
      <c r="G6">
        <v>0.00311</v>
      </c>
      <c r="H6" s="2">
        <v>44211</v>
      </c>
      <c r="I6">
        <v>1.20766</v>
      </c>
      <c r="J6" s="2">
        <v>44215</v>
      </c>
      <c r="K6">
        <v>1.21003</v>
      </c>
      <c r="L6" t="s">
        <v>26</v>
      </c>
      <c r="M6" t="s">
        <v>27</v>
      </c>
      <c r="N6">
        <v>67.2</v>
      </c>
      <c r="O6">
        <f t="shared" si="2"/>
        <v>129.8</v>
      </c>
      <c r="P6" s="4">
        <f t="shared" si="0"/>
        <v>-0.0106337658933019</v>
      </c>
      <c r="Q6">
        <f t="shared" si="3"/>
        <v>106.1</v>
      </c>
      <c r="R6" s="5">
        <f t="shared" si="1"/>
        <v>0.817411402157165</v>
      </c>
      <c r="S6">
        <v>2</v>
      </c>
      <c r="T6" t="s">
        <v>43</v>
      </c>
      <c r="U6" s="6" t="s">
        <v>50</v>
      </c>
      <c r="V6" s="6" t="s">
        <v>51</v>
      </c>
      <c r="W6" s="6" t="s">
        <v>52</v>
      </c>
      <c r="X6" t="s">
        <v>32</v>
      </c>
      <c r="Y6" t="s">
        <v>53</v>
      </c>
    </row>
    <row r="7" ht="100.8" spans="1:25">
      <c r="A7" s="2">
        <v>44228</v>
      </c>
      <c r="B7" s="3">
        <v>1.21301</v>
      </c>
      <c r="C7" s="2">
        <v>44228</v>
      </c>
      <c r="D7" s="3">
        <v>1.21301</v>
      </c>
      <c r="E7" t="s">
        <v>25</v>
      </c>
      <c r="F7" s="3">
        <v>0.00601</v>
      </c>
      <c r="G7">
        <v>0.00263</v>
      </c>
      <c r="H7" s="2">
        <v>44231</v>
      </c>
      <c r="I7" s="3">
        <v>1.1962</v>
      </c>
      <c r="J7" s="2">
        <v>44232</v>
      </c>
      <c r="K7">
        <v>1.20229</v>
      </c>
      <c r="L7" t="s">
        <v>54</v>
      </c>
      <c r="M7" t="s">
        <v>27</v>
      </c>
      <c r="N7">
        <v>38.6</v>
      </c>
      <c r="O7">
        <f t="shared" si="2"/>
        <v>168.1</v>
      </c>
      <c r="P7" s="4">
        <f t="shared" si="0"/>
        <v>-0.0138580885565659</v>
      </c>
      <c r="Q7">
        <f t="shared" si="3"/>
        <v>107.199999999998</v>
      </c>
      <c r="R7" s="5">
        <f t="shared" si="1"/>
        <v>0.637715645449126</v>
      </c>
      <c r="S7">
        <v>3</v>
      </c>
      <c r="T7" t="s">
        <v>43</v>
      </c>
      <c r="U7" s="6" t="s">
        <v>55</v>
      </c>
      <c r="V7" s="6" t="s">
        <v>56</v>
      </c>
      <c r="W7" s="6" t="s">
        <v>57</v>
      </c>
      <c r="X7" t="s">
        <v>32</v>
      </c>
      <c r="Y7" s="6" t="s">
        <v>58</v>
      </c>
    </row>
    <row r="8" ht="57.6" spans="1:25">
      <c r="A8" s="2">
        <v>44232</v>
      </c>
      <c r="B8" s="3">
        <v>1.19618</v>
      </c>
      <c r="C8" s="2">
        <v>44235</v>
      </c>
      <c r="D8" s="3">
        <v>1.20426</v>
      </c>
      <c r="E8" t="s">
        <v>59</v>
      </c>
      <c r="F8" s="3">
        <v>0.00708</v>
      </c>
      <c r="G8">
        <v>0.00241</v>
      </c>
      <c r="H8" s="2">
        <v>44238</v>
      </c>
      <c r="I8">
        <v>1.21303</v>
      </c>
      <c r="J8" s="2">
        <v>44239</v>
      </c>
      <c r="K8">
        <v>1.20995</v>
      </c>
      <c r="L8" t="s">
        <v>49</v>
      </c>
      <c r="M8" t="s">
        <v>27</v>
      </c>
      <c r="N8">
        <v>30.1</v>
      </c>
      <c r="O8">
        <f t="shared" si="2"/>
        <v>168.5</v>
      </c>
      <c r="P8" s="4">
        <f t="shared" si="0"/>
        <v>0.0140865087194235</v>
      </c>
      <c r="Q8">
        <f t="shared" si="3"/>
        <v>56.8999999999997</v>
      </c>
      <c r="R8" s="5">
        <f t="shared" si="1"/>
        <v>0.33768545994065</v>
      </c>
      <c r="S8">
        <v>1</v>
      </c>
      <c r="T8" s="6" t="s">
        <v>60</v>
      </c>
      <c r="U8" s="6" t="s">
        <v>61</v>
      </c>
      <c r="V8" s="6" t="s">
        <v>62</v>
      </c>
      <c r="W8" s="6" t="s">
        <v>63</v>
      </c>
      <c r="X8" t="s">
        <v>47</v>
      </c>
      <c r="Y8" s="6" t="s">
        <v>64</v>
      </c>
    </row>
    <row r="9" ht="115.2" spans="1:25">
      <c r="A9" s="2">
        <v>44245</v>
      </c>
      <c r="B9" s="3">
        <v>1.20351</v>
      </c>
      <c r="C9" s="2">
        <v>44245</v>
      </c>
      <c r="D9" s="3">
        <v>1.20351</v>
      </c>
      <c r="E9" t="s">
        <v>65</v>
      </c>
      <c r="F9" s="3">
        <v>0.00612</v>
      </c>
      <c r="G9">
        <v>0.00267</v>
      </c>
      <c r="H9" s="2">
        <v>44252</v>
      </c>
      <c r="I9">
        <v>1.21743</v>
      </c>
      <c r="J9" s="2">
        <v>44253</v>
      </c>
      <c r="K9">
        <v>1.21613</v>
      </c>
      <c r="L9" t="s">
        <v>54</v>
      </c>
      <c r="M9" t="s">
        <v>27</v>
      </c>
      <c r="N9">
        <v>71</v>
      </c>
      <c r="O9">
        <f t="shared" si="2"/>
        <v>139.199999999999</v>
      </c>
      <c r="P9" s="4">
        <f t="shared" si="0"/>
        <v>0.0115661689558042</v>
      </c>
      <c r="Q9">
        <f t="shared" si="3"/>
        <v>126.199999999999</v>
      </c>
      <c r="R9" s="5">
        <f t="shared" si="1"/>
        <v>0.906609195402296</v>
      </c>
      <c r="S9">
        <v>2</v>
      </c>
      <c r="T9" s="6" t="s">
        <v>66</v>
      </c>
      <c r="U9" s="6" t="s">
        <v>67</v>
      </c>
      <c r="V9" s="6" t="s">
        <v>68</v>
      </c>
      <c r="W9" s="6" t="s">
        <v>69</v>
      </c>
      <c r="X9" t="s">
        <v>32</v>
      </c>
      <c r="Y9" s="6" t="s">
        <v>70</v>
      </c>
    </row>
    <row r="10" ht="86.4" spans="1:25">
      <c r="A10" s="2">
        <v>44253</v>
      </c>
      <c r="B10" s="3">
        <v>1.2173</v>
      </c>
      <c r="C10" s="2">
        <v>44253</v>
      </c>
      <c r="D10" s="3">
        <v>1.21512</v>
      </c>
      <c r="E10" t="s">
        <v>71</v>
      </c>
      <c r="F10" s="3">
        <v>0.00647</v>
      </c>
      <c r="G10">
        <v>0.00332</v>
      </c>
      <c r="H10" s="2">
        <v>44256</v>
      </c>
      <c r="I10" s="3">
        <v>1.2063</v>
      </c>
      <c r="J10" s="2">
        <v>44257</v>
      </c>
      <c r="K10" s="3">
        <v>1.2063</v>
      </c>
      <c r="L10" t="s">
        <v>54</v>
      </c>
      <c r="M10" t="s">
        <v>27</v>
      </c>
      <c r="N10">
        <v>72</v>
      </c>
      <c r="O10">
        <f t="shared" si="2"/>
        <v>110.000000000001</v>
      </c>
      <c r="P10" s="4">
        <f t="shared" si="0"/>
        <v>-0.00903639201511552</v>
      </c>
      <c r="Q10">
        <f t="shared" si="3"/>
        <v>88.2000000000005</v>
      </c>
      <c r="R10" s="5">
        <f t="shared" si="1"/>
        <v>0.801818181818178</v>
      </c>
      <c r="S10">
        <v>1</v>
      </c>
      <c r="T10" s="6" t="s">
        <v>72</v>
      </c>
      <c r="U10" s="6" t="s">
        <v>73</v>
      </c>
      <c r="V10" s="6" t="s">
        <v>74</v>
      </c>
      <c r="W10" s="6" t="s">
        <v>75</v>
      </c>
      <c r="X10" t="s">
        <v>47</v>
      </c>
      <c r="Y10" s="6" t="s">
        <v>76</v>
      </c>
    </row>
    <row r="11" ht="72" spans="1:24">
      <c r="A11" s="2">
        <v>44258</v>
      </c>
      <c r="B11" s="3">
        <v>1.20898</v>
      </c>
      <c r="C11" s="2">
        <v>44258</v>
      </c>
      <c r="D11">
        <v>1.20898</v>
      </c>
      <c r="E11" t="s">
        <v>25</v>
      </c>
      <c r="F11" s="3">
        <v>0.00755</v>
      </c>
      <c r="G11">
        <v>0.00294</v>
      </c>
      <c r="H11" s="2">
        <v>44263</v>
      </c>
      <c r="I11">
        <v>1.1846</v>
      </c>
      <c r="J11" s="2">
        <v>44265</v>
      </c>
      <c r="K11">
        <v>1.19016</v>
      </c>
      <c r="L11" t="s">
        <v>54</v>
      </c>
      <c r="M11" t="s">
        <v>27</v>
      </c>
      <c r="N11">
        <v>53.5</v>
      </c>
      <c r="O11">
        <f t="shared" si="2"/>
        <v>243.799999999998</v>
      </c>
      <c r="P11" s="4">
        <f t="shared" si="0"/>
        <v>-0.0201657595659149</v>
      </c>
      <c r="Q11">
        <f t="shared" si="3"/>
        <v>188.199999999998</v>
      </c>
      <c r="R11" s="5">
        <f t="shared" si="1"/>
        <v>0.771944216570956</v>
      </c>
      <c r="S11">
        <v>2</v>
      </c>
      <c r="T11" t="s">
        <v>43</v>
      </c>
      <c r="U11" s="6" t="s">
        <v>77</v>
      </c>
      <c r="V11" s="6" t="s">
        <v>78</v>
      </c>
      <c r="W11" s="6" t="s">
        <v>79</v>
      </c>
      <c r="X11" t="s">
        <v>32</v>
      </c>
    </row>
    <row r="12" ht="43.2" spans="1:25">
      <c r="A12" s="2">
        <v>44264</v>
      </c>
      <c r="B12" s="3">
        <v>1.18456</v>
      </c>
      <c r="C12" s="2">
        <v>44264</v>
      </c>
      <c r="D12">
        <v>1.18456</v>
      </c>
      <c r="E12" t="s">
        <v>65</v>
      </c>
      <c r="F12" s="3">
        <v>0.00804</v>
      </c>
      <c r="G12">
        <v>0.00327</v>
      </c>
      <c r="H12" s="2">
        <v>44266</v>
      </c>
      <c r="I12">
        <v>1.19851</v>
      </c>
      <c r="J12" s="2">
        <v>44266</v>
      </c>
      <c r="K12">
        <v>1.19851</v>
      </c>
      <c r="L12" t="s">
        <v>25</v>
      </c>
      <c r="M12" t="s">
        <v>27</v>
      </c>
      <c r="N12">
        <v>54.5</v>
      </c>
      <c r="O12">
        <f t="shared" si="2"/>
        <v>139.499999999999</v>
      </c>
      <c r="P12" s="4">
        <f t="shared" si="0"/>
        <v>0.0117765246167352</v>
      </c>
      <c r="Q12">
        <f t="shared" si="3"/>
        <v>139.499999999999</v>
      </c>
      <c r="R12" s="5">
        <f t="shared" si="1"/>
        <v>1</v>
      </c>
      <c r="S12">
        <v>1</v>
      </c>
      <c r="T12" t="s">
        <v>80</v>
      </c>
      <c r="U12" t="s">
        <v>81</v>
      </c>
      <c r="V12" s="6" t="s">
        <v>82</v>
      </c>
      <c r="W12" s="6" t="s">
        <v>83</v>
      </c>
      <c r="X12" t="s">
        <v>47</v>
      </c>
      <c r="Y12" s="6" t="s">
        <v>84</v>
      </c>
    </row>
    <row r="13" ht="57.6" spans="1:25">
      <c r="A13" s="2">
        <v>44278</v>
      </c>
      <c r="B13" s="3">
        <v>1.19337</v>
      </c>
      <c r="C13" s="2">
        <v>44278</v>
      </c>
      <c r="D13">
        <v>1.19272</v>
      </c>
      <c r="E13" t="s">
        <v>25</v>
      </c>
      <c r="F13" s="3">
        <v>0.00794</v>
      </c>
      <c r="G13">
        <v>0.00254</v>
      </c>
      <c r="H13" s="2">
        <v>44285</v>
      </c>
      <c r="I13">
        <v>1.17169</v>
      </c>
      <c r="J13" s="2">
        <v>44286</v>
      </c>
      <c r="K13">
        <v>1.17442</v>
      </c>
      <c r="L13" t="s">
        <v>54</v>
      </c>
      <c r="M13" t="s">
        <v>27</v>
      </c>
      <c r="N13">
        <v>43</v>
      </c>
      <c r="O13">
        <f t="shared" si="2"/>
        <v>216.800000000001</v>
      </c>
      <c r="P13" s="4">
        <f t="shared" si="0"/>
        <v>-0.0181670395602371</v>
      </c>
      <c r="Q13">
        <f t="shared" si="3"/>
        <v>183</v>
      </c>
      <c r="R13" s="5">
        <f t="shared" si="1"/>
        <v>0.844095940959404</v>
      </c>
      <c r="S13">
        <v>3</v>
      </c>
      <c r="T13" t="s">
        <v>43</v>
      </c>
      <c r="U13" t="s">
        <v>77</v>
      </c>
      <c r="V13" s="6" t="s">
        <v>85</v>
      </c>
      <c r="W13" s="6" t="s">
        <v>86</v>
      </c>
      <c r="X13" t="s">
        <v>32</v>
      </c>
      <c r="Y13" s="6" t="s">
        <v>87</v>
      </c>
    </row>
    <row r="14" ht="100.8" spans="1:25">
      <c r="A14" s="2">
        <v>44286</v>
      </c>
      <c r="B14" s="3">
        <v>1.1717</v>
      </c>
      <c r="C14" s="2">
        <v>44287</v>
      </c>
      <c r="D14">
        <v>1.17298</v>
      </c>
      <c r="E14" t="s">
        <v>88</v>
      </c>
      <c r="F14" s="3">
        <v>0.00654</v>
      </c>
      <c r="G14">
        <v>0.00219</v>
      </c>
      <c r="H14" s="2">
        <v>44305</v>
      </c>
      <c r="I14">
        <v>1.20362</v>
      </c>
      <c r="J14" s="2">
        <v>44307</v>
      </c>
      <c r="K14">
        <v>1.20209</v>
      </c>
      <c r="L14" t="s">
        <v>54</v>
      </c>
      <c r="M14" t="s">
        <v>27</v>
      </c>
      <c r="N14">
        <v>54.2</v>
      </c>
      <c r="O14">
        <f>ABS(I14-B14)*10000</f>
        <v>319.199999999999</v>
      </c>
      <c r="P14" s="4">
        <f>(I14-B14)/B14</f>
        <v>0.0272424682085858</v>
      </c>
      <c r="Q14">
        <f>ABS(K14-D14)*10000</f>
        <v>291.100000000002</v>
      </c>
      <c r="R14" s="5">
        <f>Q14/O14</f>
        <v>0.911967418546373</v>
      </c>
      <c r="S14">
        <v>1</v>
      </c>
      <c r="T14" s="7" t="s">
        <v>89</v>
      </c>
      <c r="U14" s="7" t="s">
        <v>90</v>
      </c>
      <c r="V14" s="7" t="s">
        <v>91</v>
      </c>
      <c r="W14" s="7" t="s">
        <v>92</v>
      </c>
      <c r="X14" t="s">
        <v>32</v>
      </c>
      <c r="Y14" s="6" t="s">
        <v>93</v>
      </c>
    </row>
    <row r="15" ht="86.4" spans="1:25">
      <c r="A15" s="2">
        <v>44309</v>
      </c>
      <c r="B15" s="3">
        <v>1.20146</v>
      </c>
      <c r="C15" s="2">
        <v>44309</v>
      </c>
      <c r="D15">
        <v>1.20146</v>
      </c>
      <c r="E15" t="s">
        <v>25</v>
      </c>
      <c r="F15" s="3">
        <v>0.00627</v>
      </c>
      <c r="G15">
        <v>0.00241</v>
      </c>
      <c r="H15" s="2">
        <v>44314</v>
      </c>
      <c r="I15">
        <v>1.22514</v>
      </c>
      <c r="J15" s="2">
        <v>44315</v>
      </c>
      <c r="K15">
        <v>1.22321</v>
      </c>
      <c r="L15" t="s">
        <v>54</v>
      </c>
      <c r="M15" t="s">
        <v>27</v>
      </c>
      <c r="N15">
        <v>60.7</v>
      </c>
      <c r="O15">
        <f>ABS(I15-B15)*10000</f>
        <v>236.799999999999</v>
      </c>
      <c r="P15" s="4">
        <f>(I15-B15)/B15</f>
        <v>0.0197093536197626</v>
      </c>
      <c r="Q15">
        <f>ABS(K15-D15)*10000</f>
        <v>217.499999999999</v>
      </c>
      <c r="R15" s="5">
        <f>Q15/O15</f>
        <v>0.918496621621622</v>
      </c>
      <c r="S15">
        <v>2</v>
      </c>
      <c r="T15" s="7" t="s">
        <v>89</v>
      </c>
      <c r="U15" t="s">
        <v>39</v>
      </c>
      <c r="V15" s="7" t="s">
        <v>94</v>
      </c>
      <c r="W15" s="7" t="s">
        <v>95</v>
      </c>
      <c r="X15" t="s">
        <v>32</v>
      </c>
      <c r="Y15" s="7" t="s">
        <v>96</v>
      </c>
    </row>
    <row r="16" ht="28.8" spans="1:25">
      <c r="A16" s="2">
        <v>44316</v>
      </c>
      <c r="B16" s="3">
        <v>1.2116</v>
      </c>
      <c r="C16" s="2">
        <v>44316</v>
      </c>
      <c r="D16" s="3">
        <v>1.21059</v>
      </c>
      <c r="E16" t="s">
        <v>26</v>
      </c>
      <c r="F16" s="3">
        <v>0.00644</v>
      </c>
      <c r="G16" s="3">
        <v>0.0025</v>
      </c>
      <c r="H16" s="2">
        <v>44321</v>
      </c>
      <c r="I16">
        <v>1.20052</v>
      </c>
      <c r="J16" s="2">
        <v>44322</v>
      </c>
      <c r="K16">
        <v>1.20271</v>
      </c>
      <c r="L16" t="s">
        <v>54</v>
      </c>
      <c r="M16" t="s">
        <v>27</v>
      </c>
      <c r="N16">
        <v>63.3</v>
      </c>
      <c r="O16">
        <f>ABS(I16-B16)*10000</f>
        <v>110.8</v>
      </c>
      <c r="P16" s="4">
        <f>(I16-B16)/B16</f>
        <v>-0.00914493232089797</v>
      </c>
      <c r="Q16">
        <f>ABS(K16-D16)*10000</f>
        <v>78.8000000000011</v>
      </c>
      <c r="R16" s="5">
        <f>Q16/O16</f>
        <v>0.711191335740083</v>
      </c>
      <c r="S16">
        <v>1</v>
      </c>
      <c r="T16" t="s">
        <v>43</v>
      </c>
      <c r="U16" s="7" t="s">
        <v>97</v>
      </c>
      <c r="V16" s="7" t="s">
        <v>98</v>
      </c>
      <c r="W16" s="7" t="s">
        <v>99</v>
      </c>
      <c r="X16" t="s">
        <v>47</v>
      </c>
      <c r="Y16" s="7" t="s">
        <v>100</v>
      </c>
    </row>
    <row r="17" ht="28.8" spans="1:25">
      <c r="A17" s="2">
        <v>44322</v>
      </c>
      <c r="B17">
        <v>1.20037</v>
      </c>
      <c r="C17" s="2">
        <v>44322</v>
      </c>
      <c r="D17">
        <v>1.20245</v>
      </c>
      <c r="E17" t="s">
        <v>49</v>
      </c>
      <c r="F17" s="3">
        <v>0.00677</v>
      </c>
      <c r="G17" s="3">
        <v>0.0021</v>
      </c>
      <c r="H17" s="2">
        <v>44323</v>
      </c>
      <c r="I17">
        <v>1.21629</v>
      </c>
      <c r="J17" s="2">
        <v>44324</v>
      </c>
      <c r="K17">
        <v>1.21313</v>
      </c>
      <c r="L17" t="s">
        <v>26</v>
      </c>
      <c r="M17" t="s">
        <v>27</v>
      </c>
      <c r="N17">
        <v>27.5</v>
      </c>
      <c r="O17">
        <f>ABS(I17-B17)*10000</f>
        <v>159.200000000002</v>
      </c>
      <c r="P17" s="4">
        <f>(I17-B17)/B17</f>
        <v>0.0132625773719771</v>
      </c>
      <c r="Q17">
        <f>ABS(K17-D17)*10000</f>
        <v>106.8</v>
      </c>
      <c r="R17" s="5">
        <f>Q17/O17</f>
        <v>0.670854271356779</v>
      </c>
      <c r="S17">
        <v>3</v>
      </c>
      <c r="T17" t="s">
        <v>28</v>
      </c>
      <c r="U17" t="s">
        <v>101</v>
      </c>
      <c r="V17" t="s">
        <v>102</v>
      </c>
      <c r="W17" s="7" t="s">
        <v>103</v>
      </c>
      <c r="X17" t="s">
        <v>32</v>
      </c>
      <c r="Y17" s="7" t="s">
        <v>104</v>
      </c>
    </row>
    <row r="18" ht="57.6" spans="1:24">
      <c r="A18" s="2">
        <v>44330</v>
      </c>
      <c r="B18">
        <v>1.20795</v>
      </c>
      <c r="C18" s="2">
        <v>44330</v>
      </c>
      <c r="D18">
        <v>1.20878</v>
      </c>
      <c r="E18" t="s">
        <v>25</v>
      </c>
      <c r="F18" s="3">
        <v>0.0069</v>
      </c>
      <c r="G18">
        <v>0.00324</v>
      </c>
      <c r="H18" s="2">
        <v>44334</v>
      </c>
      <c r="I18">
        <v>1.22232</v>
      </c>
      <c r="J18" s="2">
        <v>44335</v>
      </c>
      <c r="K18" s="3">
        <v>1.2183</v>
      </c>
      <c r="L18" t="s">
        <v>26</v>
      </c>
      <c r="M18" t="s">
        <v>27</v>
      </c>
      <c r="N18">
        <v>34.4</v>
      </c>
      <c r="O18">
        <f>ABS(I18-B18)*10000</f>
        <v>143.7</v>
      </c>
      <c r="P18" s="4">
        <f>(I18-B18)/B18</f>
        <v>0.0118961877561157</v>
      </c>
      <c r="Q18">
        <f>ABS(K18-D18)*10000</f>
        <v>95.1999999999997</v>
      </c>
      <c r="R18" s="5">
        <f>Q18/O18</f>
        <v>0.662491301322197</v>
      </c>
      <c r="S18">
        <v>4</v>
      </c>
      <c r="T18" t="s">
        <v>28</v>
      </c>
      <c r="U18" s="7" t="s">
        <v>105</v>
      </c>
      <c r="V18" t="s">
        <v>106</v>
      </c>
      <c r="W18" s="7" t="s">
        <v>107</v>
      </c>
      <c r="X18" t="s">
        <v>32</v>
      </c>
    </row>
    <row r="19" ht="43.2" spans="1:25">
      <c r="A19" s="2">
        <v>44363</v>
      </c>
      <c r="B19">
        <v>1.21261</v>
      </c>
      <c r="C19" s="2">
        <v>44363</v>
      </c>
      <c r="D19">
        <v>1.21261</v>
      </c>
      <c r="E19" t="s">
        <v>25</v>
      </c>
      <c r="F19">
        <v>0.00651</v>
      </c>
      <c r="G19">
        <v>0.00154</v>
      </c>
      <c r="H19" s="2">
        <v>44365</v>
      </c>
      <c r="I19">
        <v>1.18633</v>
      </c>
      <c r="J19" s="2">
        <v>44369</v>
      </c>
      <c r="K19">
        <v>1.19185</v>
      </c>
      <c r="L19" t="s">
        <v>54</v>
      </c>
      <c r="M19" t="s">
        <v>27</v>
      </c>
      <c r="N19">
        <v>33.5</v>
      </c>
      <c r="O19">
        <f>ABS(I19-B19)*10000</f>
        <v>262.799999999999</v>
      </c>
      <c r="P19" s="4">
        <f>(I19-B19)/B19</f>
        <v>-0.0216722606608884</v>
      </c>
      <c r="Q19">
        <f>ABS(K19-D19)*10000</f>
        <v>207.599999999999</v>
      </c>
      <c r="R19" s="5">
        <f>Q19/O19</f>
        <v>0.789954337899543</v>
      </c>
      <c r="S19">
        <v>2</v>
      </c>
      <c r="T19" t="s">
        <v>43</v>
      </c>
      <c r="U19" s="7" t="s">
        <v>108</v>
      </c>
      <c r="V19" t="s">
        <v>109</v>
      </c>
      <c r="W19" t="s">
        <v>110</v>
      </c>
      <c r="X19" t="s">
        <v>32</v>
      </c>
      <c r="Y19" s="7" t="s">
        <v>111</v>
      </c>
    </row>
    <row r="20" ht="43.2" spans="1:25">
      <c r="A20" s="2">
        <v>44389</v>
      </c>
      <c r="B20">
        <v>1.18772</v>
      </c>
      <c r="C20" s="2">
        <v>44390</v>
      </c>
      <c r="D20">
        <v>1.18406</v>
      </c>
      <c r="E20" t="s">
        <v>25</v>
      </c>
      <c r="F20">
        <v>0.00585</v>
      </c>
      <c r="G20">
        <v>0.00186</v>
      </c>
      <c r="H20" s="2">
        <v>44390</v>
      </c>
      <c r="I20">
        <v>1.17765</v>
      </c>
      <c r="J20" s="2">
        <v>44391</v>
      </c>
      <c r="K20">
        <v>1.18074</v>
      </c>
      <c r="L20" t="s">
        <v>54</v>
      </c>
      <c r="M20" t="s">
        <v>27</v>
      </c>
      <c r="N20">
        <v>41.2</v>
      </c>
      <c r="O20">
        <f>ABS(I20-B20)*10000</f>
        <v>100.7</v>
      </c>
      <c r="P20" s="4">
        <f>(I20-B20)/B20</f>
        <v>-0.00847842925942143</v>
      </c>
      <c r="Q20">
        <f>ABS(K20-D20)*10000</f>
        <v>33.1999999999999</v>
      </c>
      <c r="R20" s="5">
        <f>Q20/O20</f>
        <v>0.329692154915589</v>
      </c>
      <c r="S20">
        <v>3</v>
      </c>
      <c r="T20" t="s">
        <v>43</v>
      </c>
      <c r="U20" t="s">
        <v>101</v>
      </c>
      <c r="V20" s="7" t="s">
        <v>112</v>
      </c>
      <c r="W20" s="7" t="s">
        <v>113</v>
      </c>
      <c r="X20" t="s">
        <v>32</v>
      </c>
      <c r="Y20" s="7" t="s">
        <v>114</v>
      </c>
    </row>
    <row r="21" ht="57.6" spans="1:25">
      <c r="A21" s="2">
        <v>44403</v>
      </c>
      <c r="B21">
        <v>1.17687</v>
      </c>
      <c r="C21" s="2">
        <v>44403</v>
      </c>
      <c r="D21">
        <v>1.17749</v>
      </c>
      <c r="E21" t="s">
        <v>54</v>
      </c>
      <c r="F21">
        <v>0.00581</v>
      </c>
      <c r="G21">
        <v>0.00228</v>
      </c>
      <c r="H21" s="2">
        <v>44406</v>
      </c>
      <c r="I21">
        <v>1.18867</v>
      </c>
      <c r="J21" s="2">
        <v>44410</v>
      </c>
      <c r="K21">
        <v>1.18617</v>
      </c>
      <c r="L21" t="s">
        <v>26</v>
      </c>
      <c r="M21" t="s">
        <v>27</v>
      </c>
      <c r="N21">
        <v>69</v>
      </c>
      <c r="O21">
        <f>ABS(I21-B21)*10000</f>
        <v>117.999999999998</v>
      </c>
      <c r="P21" s="4">
        <f>(I21-B21)/B21</f>
        <v>0.0100265959706678</v>
      </c>
      <c r="Q21">
        <f>ABS(K21-D21)*10000</f>
        <v>86.8000000000002</v>
      </c>
      <c r="R21" s="5">
        <f>Q21/O21</f>
        <v>0.735593220338997</v>
      </c>
      <c r="S21">
        <v>1</v>
      </c>
      <c r="T21" s="7" t="s">
        <v>115</v>
      </c>
      <c r="U21" t="s">
        <v>116</v>
      </c>
      <c r="V21" s="7" t="s">
        <v>117</v>
      </c>
      <c r="W21" s="7"/>
      <c r="X21" t="s">
        <v>47</v>
      </c>
      <c r="Y21" s="7" t="s">
        <v>118</v>
      </c>
    </row>
    <row r="22" ht="43.2" spans="1:25">
      <c r="A22" s="2">
        <v>44411</v>
      </c>
      <c r="B22">
        <v>1.18676</v>
      </c>
      <c r="C22" s="2">
        <v>44412</v>
      </c>
      <c r="D22">
        <v>1.18328</v>
      </c>
      <c r="E22" t="s">
        <v>49</v>
      </c>
      <c r="F22">
        <v>0.00532</v>
      </c>
      <c r="G22">
        <v>0.00174</v>
      </c>
      <c r="H22" s="2">
        <v>44418</v>
      </c>
      <c r="I22">
        <v>1.17202</v>
      </c>
      <c r="J22" s="2">
        <v>44420</v>
      </c>
      <c r="K22">
        <v>1.17354</v>
      </c>
      <c r="L22" t="s">
        <v>54</v>
      </c>
      <c r="M22" t="s">
        <v>27</v>
      </c>
      <c r="N22">
        <v>29.1</v>
      </c>
      <c r="O22">
        <f>ABS(I22-B22)*10000</f>
        <v>147.4</v>
      </c>
      <c r="P22" s="4">
        <f>(I22-B22)/B22</f>
        <v>-0.0124203714314604</v>
      </c>
      <c r="Q22">
        <f>ABS(K22-D22)*10000</f>
        <v>97.4000000000008</v>
      </c>
      <c r="R22" s="5">
        <f>Q22/O22</f>
        <v>0.660786974219817</v>
      </c>
      <c r="S22">
        <v>4</v>
      </c>
      <c r="T22" t="s">
        <v>43</v>
      </c>
      <c r="U22" s="7" t="s">
        <v>119</v>
      </c>
      <c r="V22" s="7" t="s">
        <v>120</v>
      </c>
      <c r="W22" s="7" t="s">
        <v>121</v>
      </c>
      <c r="X22" t="s">
        <v>32</v>
      </c>
      <c r="Y22" s="7" t="s">
        <v>122</v>
      </c>
    </row>
    <row r="23" ht="43.2" spans="1:24">
      <c r="A23" s="2">
        <v>44424</v>
      </c>
      <c r="B23">
        <v>1.17963</v>
      </c>
      <c r="C23" s="2">
        <v>44425</v>
      </c>
      <c r="D23">
        <v>1.17634</v>
      </c>
      <c r="E23" t="s">
        <v>25</v>
      </c>
      <c r="F23">
        <v>0.00496</v>
      </c>
      <c r="G23">
        <v>0.00157</v>
      </c>
      <c r="H23" s="2">
        <v>44427</v>
      </c>
      <c r="I23">
        <v>1.16767</v>
      </c>
      <c r="J23" s="2">
        <v>44428</v>
      </c>
      <c r="K23">
        <v>1.16955</v>
      </c>
      <c r="L23" t="s">
        <v>54</v>
      </c>
      <c r="M23" t="s">
        <v>27</v>
      </c>
      <c r="N23">
        <v>49</v>
      </c>
      <c r="O23">
        <f>ABS(I23-B23)*10000</f>
        <v>119.6</v>
      </c>
      <c r="P23" s="4">
        <f>(I23-B23)/B23</f>
        <v>-0.010138772326916</v>
      </c>
      <c r="Q23">
        <f>ABS(K23-D23)*10000</f>
        <v>67.8999999999985</v>
      </c>
      <c r="R23" s="5">
        <f>Q23/O23</f>
        <v>0.56772575250835</v>
      </c>
      <c r="S23">
        <v>5</v>
      </c>
      <c r="T23" t="s">
        <v>43</v>
      </c>
      <c r="U23" s="7" t="s">
        <v>123</v>
      </c>
      <c r="V23" t="s">
        <v>124</v>
      </c>
      <c r="W23" s="7" t="s">
        <v>125</v>
      </c>
      <c r="X23" t="s">
        <v>32</v>
      </c>
    </row>
    <row r="24" spans="1:24">
      <c r="A24" s="2">
        <v>44428</v>
      </c>
      <c r="B24">
        <v>1.16751</v>
      </c>
      <c r="C24" s="2">
        <v>44435</v>
      </c>
      <c r="D24">
        <v>1.17392</v>
      </c>
      <c r="E24" t="s">
        <v>25</v>
      </c>
      <c r="F24">
        <v>0.00487</v>
      </c>
      <c r="G24">
        <v>0.00184</v>
      </c>
      <c r="H24" s="2">
        <v>44442</v>
      </c>
      <c r="I24">
        <v>1.18782</v>
      </c>
      <c r="J24" s="2">
        <v>44445</v>
      </c>
      <c r="K24">
        <v>1.18602</v>
      </c>
      <c r="L24" t="s">
        <v>26</v>
      </c>
      <c r="M24" t="s">
        <v>27</v>
      </c>
      <c r="N24">
        <v>51.5</v>
      </c>
      <c r="O24">
        <f>ABS(I24-B24)*10000</f>
        <v>203.100000000001</v>
      </c>
      <c r="P24" s="4">
        <f>(I24-B24)/B24</f>
        <v>0.0173959966081661</v>
      </c>
      <c r="Q24">
        <f>ABS(K24-D24)*10000</f>
        <v>121</v>
      </c>
      <c r="R24" s="5">
        <f>Q24/O24</f>
        <v>0.595765632693253</v>
      </c>
      <c r="S24">
        <v>2</v>
      </c>
      <c r="T24" t="s">
        <v>28</v>
      </c>
      <c r="U24" t="s">
        <v>77</v>
      </c>
      <c r="V24" t="s">
        <v>124</v>
      </c>
      <c r="W24" t="s">
        <v>126</v>
      </c>
      <c r="X24" t="s">
        <v>32</v>
      </c>
    </row>
    <row r="25" ht="72" spans="1:25">
      <c r="A25" s="2">
        <v>44455</v>
      </c>
      <c r="B25">
        <v>1.18166</v>
      </c>
      <c r="C25" s="2">
        <v>44455</v>
      </c>
      <c r="D25">
        <v>1.18166</v>
      </c>
      <c r="E25" t="s">
        <v>25</v>
      </c>
      <c r="F25">
        <v>0.00448</v>
      </c>
      <c r="G25">
        <v>0.00189</v>
      </c>
      <c r="H25" s="2">
        <v>44461</v>
      </c>
      <c r="I25">
        <v>1.16884</v>
      </c>
      <c r="J25" s="2">
        <v>44462</v>
      </c>
      <c r="K25">
        <v>1.17175</v>
      </c>
      <c r="L25" t="s">
        <v>54</v>
      </c>
      <c r="M25" t="s">
        <v>27</v>
      </c>
      <c r="N25">
        <v>55.6</v>
      </c>
      <c r="O25">
        <f>ABS(I25-B25)*10000</f>
        <v>128.199999999998</v>
      </c>
      <c r="P25" s="4">
        <f>(I25-B25)/B25</f>
        <v>-0.0108491444239458</v>
      </c>
      <c r="Q25">
        <f>ABS(K25-D25)*10000</f>
        <v>99.0999999999986</v>
      </c>
      <c r="R25" s="5">
        <f>Q25/O25</f>
        <v>0.773010920436817</v>
      </c>
      <c r="S25">
        <v>2</v>
      </c>
      <c r="T25" s="7" t="s">
        <v>127</v>
      </c>
      <c r="U25" t="s">
        <v>128</v>
      </c>
      <c r="V25" s="7" t="s">
        <v>129</v>
      </c>
      <c r="W25" s="7" t="s">
        <v>130</v>
      </c>
      <c r="X25" t="s">
        <v>32</v>
      </c>
      <c r="Y25" s="7" t="s">
        <v>131</v>
      </c>
    </row>
    <row r="26" ht="43.2" spans="1:25">
      <c r="A26" s="2">
        <v>44463</v>
      </c>
      <c r="B26">
        <v>1.17202</v>
      </c>
      <c r="C26" s="2">
        <v>44463</v>
      </c>
      <c r="D26">
        <v>1.17202</v>
      </c>
      <c r="E26" t="s">
        <v>25</v>
      </c>
      <c r="F26">
        <v>0.00493</v>
      </c>
      <c r="G26">
        <v>0.00213</v>
      </c>
      <c r="H26" s="2">
        <v>44469</v>
      </c>
      <c r="I26">
        <v>1.15768</v>
      </c>
      <c r="J26" s="2">
        <v>44473</v>
      </c>
      <c r="K26">
        <v>1.16058</v>
      </c>
      <c r="L26" t="s">
        <v>54</v>
      </c>
      <c r="M26" t="s">
        <v>27</v>
      </c>
      <c r="N26">
        <v>32.9</v>
      </c>
      <c r="O26">
        <f>ABS(I26-B26)*10000</f>
        <v>143.4</v>
      </c>
      <c r="P26" s="4">
        <f>(I26-B26)/B26</f>
        <v>-0.0122352860872682</v>
      </c>
      <c r="Q26">
        <f>ABS(K26-D26)*10000</f>
        <v>114.400000000001</v>
      </c>
      <c r="R26" s="5">
        <f>Q26/O26</f>
        <v>0.797768479776855</v>
      </c>
      <c r="S26">
        <v>3</v>
      </c>
      <c r="T26" t="s">
        <v>43</v>
      </c>
      <c r="U26" t="s">
        <v>128</v>
      </c>
      <c r="V26" t="s">
        <v>109</v>
      </c>
      <c r="W26" s="7" t="s">
        <v>132</v>
      </c>
      <c r="X26" t="s">
        <v>32</v>
      </c>
      <c r="Y26" t="s">
        <v>133</v>
      </c>
    </row>
    <row r="27" ht="72" spans="1:25">
      <c r="A27" s="2">
        <v>44482</v>
      </c>
      <c r="B27">
        <v>1.15302</v>
      </c>
      <c r="C27" s="2">
        <v>44483</v>
      </c>
      <c r="D27">
        <v>1.15901</v>
      </c>
      <c r="E27" t="s">
        <v>25</v>
      </c>
      <c r="F27" s="3">
        <v>0.005</v>
      </c>
      <c r="G27">
        <v>0.00193</v>
      </c>
      <c r="H27" s="2">
        <v>44489</v>
      </c>
      <c r="I27" s="3">
        <v>1.1651</v>
      </c>
      <c r="J27" s="2">
        <v>44490</v>
      </c>
      <c r="K27">
        <v>1.16315</v>
      </c>
      <c r="L27" t="s">
        <v>54</v>
      </c>
      <c r="M27" t="s">
        <v>27</v>
      </c>
      <c r="N27">
        <v>52.7</v>
      </c>
      <c r="O27">
        <f>ABS(I27-B27)*10000</f>
        <v>120.800000000001</v>
      </c>
      <c r="P27" s="4">
        <f>(I27-B27)/B27</f>
        <v>0.0104768347470123</v>
      </c>
      <c r="Q27">
        <f>ABS(K27-D27)*10000</f>
        <v>41.3999999999981</v>
      </c>
      <c r="R27" s="5">
        <f>Q27/O27</f>
        <v>0.342715231788061</v>
      </c>
      <c r="S27">
        <v>1</v>
      </c>
      <c r="T27" t="s">
        <v>28</v>
      </c>
      <c r="U27" t="s">
        <v>39</v>
      </c>
      <c r="V27" s="7" t="s">
        <v>134</v>
      </c>
      <c r="W27" s="7" t="s">
        <v>135</v>
      </c>
      <c r="X27" t="s">
        <v>32</v>
      </c>
      <c r="Y27" s="7" t="s">
        <v>136</v>
      </c>
    </row>
    <row r="28" ht="28.8" spans="1:24">
      <c r="A28" s="2">
        <v>44510</v>
      </c>
      <c r="B28">
        <v>1.15928</v>
      </c>
      <c r="C28" s="2">
        <v>44510</v>
      </c>
      <c r="D28">
        <v>1.15822</v>
      </c>
      <c r="E28" t="s">
        <v>25</v>
      </c>
      <c r="F28">
        <v>0.00688</v>
      </c>
      <c r="G28">
        <v>0.00212</v>
      </c>
      <c r="H28" s="2">
        <v>44517</v>
      </c>
      <c r="I28" s="3">
        <v>1.1319</v>
      </c>
      <c r="J28" s="2">
        <v>44518</v>
      </c>
      <c r="K28">
        <v>1.13488</v>
      </c>
      <c r="L28" t="s">
        <v>54</v>
      </c>
      <c r="M28" t="s">
        <v>27</v>
      </c>
      <c r="N28">
        <v>31.2</v>
      </c>
      <c r="O28">
        <f>ABS(I28-B28)*10000</f>
        <v>273.800000000002</v>
      </c>
      <c r="P28" s="4">
        <f>(I28-B28)/B28</f>
        <v>-0.0236181077910429</v>
      </c>
      <c r="Q28">
        <f>ABS(K28-D28)*10000</f>
        <v>233.399999999999</v>
      </c>
      <c r="R28" s="5">
        <f>Q28/O28</f>
        <v>0.852447041636222</v>
      </c>
      <c r="S28">
        <v>4</v>
      </c>
      <c r="T28" t="s">
        <v>137</v>
      </c>
      <c r="U28" s="7" t="s">
        <v>138</v>
      </c>
      <c r="V28" t="s">
        <v>109</v>
      </c>
      <c r="W28" s="7" t="s">
        <v>139</v>
      </c>
      <c r="X28" t="s">
        <v>32</v>
      </c>
    </row>
    <row r="29" ht="57.6" spans="1:25">
      <c r="A29" s="2">
        <v>44519</v>
      </c>
      <c r="B29">
        <v>1.13682</v>
      </c>
      <c r="C29" s="2">
        <v>44522</v>
      </c>
      <c r="D29">
        <v>1.12839</v>
      </c>
      <c r="E29" t="s">
        <v>54</v>
      </c>
      <c r="F29">
        <v>0.00681</v>
      </c>
      <c r="G29" s="3">
        <v>0.0026</v>
      </c>
      <c r="H29" s="2">
        <v>44524</v>
      </c>
      <c r="I29">
        <v>1.12005</v>
      </c>
      <c r="J29" s="2">
        <v>44526</v>
      </c>
      <c r="K29">
        <v>1.12268</v>
      </c>
      <c r="L29" t="s">
        <v>54</v>
      </c>
      <c r="M29" t="s">
        <v>27</v>
      </c>
      <c r="N29">
        <v>72.3</v>
      </c>
      <c r="O29">
        <f>ABS(I29-B29)*10000</f>
        <v>167.7</v>
      </c>
      <c r="P29" s="4">
        <f>(I29-B29)/B29</f>
        <v>-0.014751675727028</v>
      </c>
      <c r="Q29">
        <f>ABS(K29-D29)*10000</f>
        <v>57.100000000001</v>
      </c>
      <c r="R29" s="5">
        <f>Q29/O29</f>
        <v>0.340488968395952</v>
      </c>
      <c r="S29">
        <v>5</v>
      </c>
      <c r="T29" s="7" t="s">
        <v>140</v>
      </c>
      <c r="U29" t="s">
        <v>141</v>
      </c>
      <c r="V29" t="s">
        <v>142</v>
      </c>
      <c r="W29" s="7" t="s">
        <v>143</v>
      </c>
      <c r="X29" t="s">
        <v>32</v>
      </c>
      <c r="Y29" s="7" t="s">
        <v>144</v>
      </c>
    </row>
  </sheetData>
  <pageMargins left="0.75" right="0.75" top="1" bottom="1" header="0.5" footer="0.5"/>
  <headerFooter/>
  <ignoredErrors>
    <ignoredError sqref="P10:P13 P2:P3 P4:P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zoomScale="85" zoomScaleNormal="85" workbookViewId="0">
      <selection activeCell="D14" sqref="D14"/>
    </sheetView>
  </sheetViews>
  <sheetFormatPr defaultColWidth="8.88888888888889" defaultRowHeight="14.4" outlineLevelCol="4"/>
  <cols>
    <col min="1" max="1" width="19" customWidth="1"/>
    <col min="2" max="2" width="40.1111111111111" customWidth="1"/>
    <col min="4" max="4" width="19.2222222222222" customWidth="1"/>
    <col min="5" max="5" width="26" customWidth="1"/>
  </cols>
  <sheetData>
    <row r="1" spans="1:5">
      <c r="A1" s="1" t="s">
        <v>145</v>
      </c>
      <c r="B1" s="1" t="s">
        <v>146</v>
      </c>
      <c r="D1" s="1" t="s">
        <v>147</v>
      </c>
      <c r="E1" s="1" t="s">
        <v>148</v>
      </c>
    </row>
    <row r="2" spans="1:4">
      <c r="A2" t="s">
        <v>0</v>
      </c>
      <c r="B2" t="s">
        <v>149</v>
      </c>
      <c r="D2" t="s">
        <v>25</v>
      </c>
    </row>
    <row r="3" spans="1:4">
      <c r="A3" t="s">
        <v>1</v>
      </c>
      <c r="B3" t="s">
        <v>150</v>
      </c>
      <c r="D3" t="s">
        <v>49</v>
      </c>
    </row>
    <row r="4" spans="1:4">
      <c r="A4" t="s">
        <v>2</v>
      </c>
      <c r="B4" t="s">
        <v>151</v>
      </c>
      <c r="D4" t="s">
        <v>71</v>
      </c>
    </row>
    <row r="5" spans="1:4">
      <c r="A5" t="s">
        <v>3</v>
      </c>
      <c r="B5" t="s">
        <v>152</v>
      </c>
      <c r="D5" t="s">
        <v>59</v>
      </c>
    </row>
    <row r="6" spans="1:4">
      <c r="A6" t="s">
        <v>5</v>
      </c>
      <c r="B6" t="s">
        <v>153</v>
      </c>
      <c r="D6" t="s">
        <v>154</v>
      </c>
    </row>
    <row r="7" spans="1:5">
      <c r="A7" t="s">
        <v>6</v>
      </c>
      <c r="B7" t="s">
        <v>155</v>
      </c>
      <c r="D7" t="s">
        <v>156</v>
      </c>
      <c r="E7" t="s">
        <v>157</v>
      </c>
    </row>
    <row r="8" spans="1:5">
      <c r="A8" t="s">
        <v>4</v>
      </c>
      <c r="B8" t="s">
        <v>158</v>
      </c>
      <c r="D8" t="s">
        <v>159</v>
      </c>
      <c r="E8" t="s">
        <v>160</v>
      </c>
    </row>
    <row r="9" spans="1:5">
      <c r="A9" t="s">
        <v>7</v>
      </c>
      <c r="B9" t="s">
        <v>161</v>
      </c>
      <c r="D9" t="s">
        <v>162</v>
      </c>
      <c r="E9" t="s">
        <v>160</v>
      </c>
    </row>
    <row r="10" spans="1:5">
      <c r="A10" t="s">
        <v>8</v>
      </c>
      <c r="B10" t="s">
        <v>163</v>
      </c>
      <c r="D10" t="s">
        <v>164</v>
      </c>
      <c r="E10" t="s">
        <v>165</v>
      </c>
    </row>
    <row r="11" spans="1:2">
      <c r="A11" t="s">
        <v>9</v>
      </c>
      <c r="B11" t="s">
        <v>166</v>
      </c>
    </row>
    <row r="12" spans="1:2">
      <c r="A12" t="s">
        <v>10</v>
      </c>
      <c r="B12" t="s">
        <v>167</v>
      </c>
    </row>
    <row r="13" spans="1:2">
      <c r="A13" t="s">
        <v>11</v>
      </c>
      <c r="B13" t="s">
        <v>168</v>
      </c>
    </row>
    <row r="14" spans="1:2">
      <c r="A14" t="s">
        <v>12</v>
      </c>
      <c r="B14" t="s">
        <v>169</v>
      </c>
    </row>
    <row r="15" spans="1:2">
      <c r="A15" t="s">
        <v>13</v>
      </c>
      <c r="B15" t="s">
        <v>170</v>
      </c>
    </row>
    <row r="16" spans="1:2">
      <c r="A16" t="s">
        <v>14</v>
      </c>
      <c r="B16" t="s">
        <v>171</v>
      </c>
    </row>
    <row r="17" spans="1:2">
      <c r="A17" t="s">
        <v>15</v>
      </c>
      <c r="B17" t="s">
        <v>172</v>
      </c>
    </row>
    <row r="18" spans="1:2">
      <c r="A18" t="s">
        <v>16</v>
      </c>
      <c r="B18" t="s">
        <v>173</v>
      </c>
    </row>
    <row r="19" spans="1:2">
      <c r="A19" t="s">
        <v>17</v>
      </c>
      <c r="B19" t="s">
        <v>174</v>
      </c>
    </row>
    <row r="20" spans="1:2">
      <c r="A20" t="s">
        <v>18</v>
      </c>
      <c r="B20" t="s">
        <v>175</v>
      </c>
    </row>
    <row r="21" spans="1:2">
      <c r="A21" t="s">
        <v>19</v>
      </c>
      <c r="B21" t="s">
        <v>176</v>
      </c>
    </row>
    <row r="22" spans="1:2">
      <c r="A22" t="s">
        <v>20</v>
      </c>
      <c r="B22" t="s">
        <v>177</v>
      </c>
    </row>
    <row r="23" spans="1:2">
      <c r="A23" t="s">
        <v>178</v>
      </c>
      <c r="B23" t="s">
        <v>179</v>
      </c>
    </row>
    <row r="24" spans="1:2">
      <c r="A24" t="s">
        <v>180</v>
      </c>
      <c r="B24" t="s">
        <v>181</v>
      </c>
    </row>
    <row r="25" spans="1:2">
      <c r="A25" t="s">
        <v>23</v>
      </c>
      <c r="B25" t="s">
        <v>182</v>
      </c>
    </row>
    <row r="26" spans="1:2">
      <c r="A26" t="s">
        <v>24</v>
      </c>
      <c r="B26" t="s">
        <v>183</v>
      </c>
    </row>
  </sheetData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"/>
  <sheetViews>
    <sheetView zoomScale="85" zoomScaleNormal="85" workbookViewId="0">
      <selection activeCell="A1" sqref="A1"/>
    </sheetView>
  </sheetViews>
  <sheetFormatPr defaultColWidth="8.88888888888889" defaultRowHeight="14.4" outlineLevelCol="1"/>
  <cols>
    <col min="1" max="1" width="34.1111111111111" customWidth="1"/>
    <col min="2" max="2" width="69.5555555555556" customWidth="1"/>
  </cols>
  <sheetData>
    <row r="1" spans="1:1">
      <c r="A1" t="s">
        <v>184</v>
      </c>
    </row>
    <row r="2" spans="1:1">
      <c r="A2" t="s">
        <v>185</v>
      </c>
    </row>
    <row r="3" spans="1:2">
      <c r="A3" t="s">
        <v>186</v>
      </c>
      <c r="B3" t="s">
        <v>187</v>
      </c>
    </row>
    <row r="4" spans="1:2">
      <c r="A4" t="s">
        <v>188</v>
      </c>
      <c r="B4" t="s">
        <v>189</v>
      </c>
    </row>
    <row r="5" spans="1:2">
      <c r="A5" t="s">
        <v>190</v>
      </c>
      <c r="B5" t="s">
        <v>191</v>
      </c>
    </row>
    <row r="7" spans="1:1">
      <c r="A7" t="s">
        <v>192</v>
      </c>
    </row>
    <row r="8" spans="1:2">
      <c r="A8" t="s">
        <v>193</v>
      </c>
      <c r="B8" t="s">
        <v>194</v>
      </c>
    </row>
    <row r="9" spans="1:2">
      <c r="A9" t="s">
        <v>195</v>
      </c>
      <c r="B9" t="s">
        <v>196</v>
      </c>
    </row>
    <row r="10" spans="1:2">
      <c r="A10" t="s">
        <v>197</v>
      </c>
      <c r="B10" t="s">
        <v>198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Observations</vt:lpstr>
      <vt:lpstr>Metadata</vt:lpstr>
      <vt:lpstr>Misc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darth</dc:creator>
  <cp:lastModifiedBy>darth</cp:lastModifiedBy>
  <dcterms:created xsi:type="dcterms:W3CDTF">2021-12-17T17:56:00Z</dcterms:created>
  <dcterms:modified xsi:type="dcterms:W3CDTF">2021-12-22T14:43:36Z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66D86697D12147FB932987A5E93B71F7</vt:lpwstr>
  </property>
  <property fmtid="{D5CDD505-2E9C-101B-9397-08002B2CF9AE}" pid="3" name="KSOProductBuildVer">
    <vt:lpwstr>1033-11.2.0.10385</vt:lpwstr>
  </property>
</Properties>
</file>