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J Forex\Back Testing Files\OLD\"/>
    </mc:Choice>
  </mc:AlternateContent>
  <xr:revisionPtr revIDLastSave="0" documentId="13_ncr:1_{4B1642DD-074E-4ACB-9557-54CBFF275470}" xr6:coauthVersionLast="47" xr6:coauthVersionMax="47" xr10:uidLastSave="{00000000-0000-0000-0000-000000000000}"/>
  <bookViews>
    <workbookView xWindow="-98" yWindow="-98" windowWidth="28996" windowHeight="15796" xr2:uid="{51D30605-143D-410C-A812-6C2290989B6B}"/>
  </bookViews>
  <sheets>
    <sheet name="Majors" sheetId="3" r:id="rId1"/>
    <sheet name="Minors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62" i="5" l="1"/>
  <c r="CY62" i="5"/>
  <c r="CY63" i="5"/>
  <c r="CY66" i="5"/>
  <c r="CX66" i="5"/>
  <c r="CW66" i="5"/>
  <c r="CV66" i="5"/>
  <c r="CO62" i="5"/>
  <c r="CQ62" i="5"/>
  <c r="CQ63" i="5"/>
  <c r="CQ66" i="5"/>
  <c r="CP66" i="5"/>
  <c r="CO66" i="5"/>
  <c r="CN66" i="5"/>
  <c r="CV62" i="5"/>
  <c r="CX62" i="5"/>
  <c r="CZ62" i="5"/>
  <c r="CN62" i="5"/>
  <c r="CP62" i="5"/>
  <c r="CR62" i="5"/>
  <c r="CZ45" i="5"/>
  <c r="CZ46" i="5"/>
  <c r="CR45" i="5"/>
  <c r="CR46" i="5"/>
  <c r="CZ38" i="5"/>
  <c r="CZ39" i="5"/>
  <c r="CR38" i="5"/>
  <c r="CR39" i="5"/>
  <c r="CZ31" i="5"/>
  <c r="CZ32" i="5"/>
  <c r="CR31" i="5"/>
  <c r="CR32" i="5"/>
  <c r="CZ24" i="5"/>
  <c r="CZ25" i="5"/>
  <c r="CR24" i="5"/>
  <c r="CR25" i="5"/>
  <c r="CZ17" i="5"/>
  <c r="CZ18" i="5"/>
  <c r="CR17" i="5"/>
  <c r="CR18" i="5"/>
  <c r="CZ10" i="5"/>
  <c r="CZ11" i="5"/>
  <c r="CR10" i="5"/>
  <c r="CR11" i="5"/>
  <c r="CZ3" i="5"/>
  <c r="CZ4" i="5"/>
  <c r="CR3" i="5"/>
  <c r="CR4" i="5"/>
  <c r="P45" i="5"/>
  <c r="AF45" i="5"/>
  <c r="BL45" i="5"/>
  <c r="BD45" i="5"/>
  <c r="BT45" i="5"/>
  <c r="X45" i="5"/>
  <c r="AN45" i="5"/>
  <c r="H45" i="5"/>
  <c r="AV45" i="5"/>
  <c r="CB45" i="5"/>
  <c r="CJ45" i="5"/>
  <c r="DE45" i="5"/>
  <c r="DD45" i="5"/>
  <c r="DC45" i="5"/>
  <c r="P38" i="5"/>
  <c r="AF38" i="5"/>
  <c r="BL38" i="5"/>
  <c r="BD38" i="5"/>
  <c r="BT38" i="5"/>
  <c r="X38" i="5"/>
  <c r="AN38" i="5"/>
  <c r="H38" i="5"/>
  <c r="AV38" i="5"/>
  <c r="CB38" i="5"/>
  <c r="CJ38" i="5"/>
  <c r="DE38" i="5"/>
  <c r="DD38" i="5"/>
  <c r="DC38" i="5"/>
  <c r="AF31" i="5"/>
  <c r="BL31" i="5"/>
  <c r="BD31" i="5"/>
  <c r="BT31" i="5"/>
  <c r="X31" i="5"/>
  <c r="AN31" i="5"/>
  <c r="H31" i="5"/>
  <c r="AV31" i="5"/>
  <c r="P31" i="5"/>
  <c r="CB31" i="5"/>
  <c r="CJ31" i="5"/>
  <c r="DE31" i="5"/>
  <c r="DD31" i="5"/>
  <c r="DC31" i="5"/>
  <c r="P24" i="5"/>
  <c r="AF24" i="5"/>
  <c r="BL24" i="5"/>
  <c r="BD24" i="5"/>
  <c r="BT24" i="5"/>
  <c r="X24" i="5"/>
  <c r="AN24" i="5"/>
  <c r="H24" i="5"/>
  <c r="AV24" i="5"/>
  <c r="CB24" i="5"/>
  <c r="CJ24" i="5"/>
  <c r="DE24" i="5"/>
  <c r="DD24" i="5"/>
  <c r="DC24" i="5"/>
  <c r="AF17" i="5"/>
  <c r="BL17" i="5"/>
  <c r="BD17" i="5"/>
  <c r="BT17" i="5"/>
  <c r="X17" i="5"/>
  <c r="AN17" i="5"/>
  <c r="H17" i="5"/>
  <c r="AV17" i="5"/>
  <c r="P17" i="5"/>
  <c r="CB17" i="5"/>
  <c r="CJ17" i="5"/>
  <c r="DE17" i="5"/>
  <c r="DD17" i="5"/>
  <c r="DC17" i="5"/>
  <c r="AF10" i="5"/>
  <c r="BL10" i="5"/>
  <c r="BD10" i="5"/>
  <c r="BT10" i="5"/>
  <c r="X10" i="5"/>
  <c r="AN10" i="5"/>
  <c r="H10" i="5"/>
  <c r="AV10" i="5"/>
  <c r="P10" i="5"/>
  <c r="CB10" i="5"/>
  <c r="CJ10" i="5"/>
  <c r="DE10" i="5"/>
  <c r="DD10" i="5"/>
  <c r="DC10" i="5"/>
  <c r="P3" i="5"/>
  <c r="AF3" i="5"/>
  <c r="BL3" i="5"/>
  <c r="BD3" i="5"/>
  <c r="BT3" i="5"/>
  <c r="X3" i="5"/>
  <c r="AN3" i="5"/>
  <c r="H3" i="5"/>
  <c r="AV3" i="5"/>
  <c r="CB3" i="5"/>
  <c r="CJ3" i="5"/>
  <c r="DE3" i="5"/>
  <c r="DD3" i="5"/>
  <c r="DC3" i="5"/>
  <c r="P46" i="5"/>
  <c r="AF46" i="5"/>
  <c r="BL46" i="5"/>
  <c r="BD46" i="5"/>
  <c r="BT46" i="5"/>
  <c r="X46" i="5"/>
  <c r="AN46" i="5"/>
  <c r="H46" i="5"/>
  <c r="AV46" i="5"/>
  <c r="CB46" i="5"/>
  <c r="CJ46" i="5"/>
  <c r="DF45" i="5"/>
  <c r="P39" i="5"/>
  <c r="AF39" i="5"/>
  <c r="BL39" i="5"/>
  <c r="BD39" i="5"/>
  <c r="BT39" i="5"/>
  <c r="X39" i="5"/>
  <c r="AN39" i="5"/>
  <c r="H39" i="5"/>
  <c r="AV39" i="5"/>
  <c r="CB39" i="5"/>
  <c r="CJ39" i="5"/>
  <c r="DF38" i="5"/>
  <c r="P32" i="5"/>
  <c r="AF32" i="5"/>
  <c r="BL32" i="5"/>
  <c r="BD32" i="5"/>
  <c r="BT32" i="5"/>
  <c r="X32" i="5"/>
  <c r="AN32" i="5"/>
  <c r="H32" i="5"/>
  <c r="AV32" i="5"/>
  <c r="CB32" i="5"/>
  <c r="CJ32" i="5"/>
  <c r="DF31" i="5"/>
  <c r="P25" i="5"/>
  <c r="AF25" i="5"/>
  <c r="BL25" i="5"/>
  <c r="BD25" i="5"/>
  <c r="BT25" i="5"/>
  <c r="X25" i="5"/>
  <c r="AN25" i="5"/>
  <c r="H25" i="5"/>
  <c r="AV25" i="5"/>
  <c r="CB25" i="5"/>
  <c r="CJ25" i="5"/>
  <c r="DF24" i="5"/>
  <c r="P18" i="5"/>
  <c r="AF18" i="5"/>
  <c r="BL18" i="5"/>
  <c r="BD18" i="5"/>
  <c r="BT18" i="5"/>
  <c r="X18" i="5"/>
  <c r="AN18" i="5"/>
  <c r="H18" i="5"/>
  <c r="AV18" i="5"/>
  <c r="CB18" i="5"/>
  <c r="CJ18" i="5"/>
  <c r="DF17" i="5"/>
  <c r="P11" i="5"/>
  <c r="AF11" i="5"/>
  <c r="BL11" i="5"/>
  <c r="BD11" i="5"/>
  <c r="BT11" i="5"/>
  <c r="X11" i="5"/>
  <c r="AN11" i="5"/>
  <c r="H11" i="5"/>
  <c r="AV11" i="5"/>
  <c r="CB11" i="5"/>
  <c r="CJ11" i="5"/>
  <c r="DF10" i="5"/>
  <c r="P4" i="5"/>
  <c r="AF4" i="5"/>
  <c r="BL4" i="5"/>
  <c r="BD4" i="5"/>
  <c r="BT4" i="5"/>
  <c r="X4" i="5"/>
  <c r="AN4" i="5"/>
  <c r="H4" i="5"/>
  <c r="AV4" i="5"/>
  <c r="CB4" i="5"/>
  <c r="CJ4" i="5"/>
  <c r="DF3" i="5"/>
  <c r="CG62" i="5"/>
  <c r="CI62" i="5"/>
  <c r="CI63" i="5"/>
  <c r="CI66" i="5"/>
  <c r="CH66" i="5"/>
  <c r="CG66" i="5"/>
  <c r="CF66" i="5"/>
  <c r="BY62" i="5"/>
  <c r="CA62" i="5"/>
  <c r="CA63" i="5"/>
  <c r="CA66" i="5"/>
  <c r="BZ66" i="5"/>
  <c r="BY66" i="5"/>
  <c r="BX66" i="5"/>
  <c r="CF62" i="5"/>
  <c r="CH62" i="5"/>
  <c r="CJ62" i="5"/>
  <c r="BX62" i="5"/>
  <c r="BZ62" i="5"/>
  <c r="CB62" i="5"/>
  <c r="M62" i="5"/>
  <c r="O62" i="5"/>
  <c r="O63" i="5"/>
  <c r="O66" i="5"/>
  <c r="N66" i="5"/>
  <c r="M66" i="5"/>
  <c r="L66" i="5"/>
  <c r="L62" i="5"/>
  <c r="N62" i="5"/>
  <c r="P62" i="5"/>
  <c r="AS62" i="5"/>
  <c r="AU62" i="5"/>
  <c r="AU63" i="5"/>
  <c r="AU66" i="5"/>
  <c r="AT66" i="5"/>
  <c r="AS66" i="5"/>
  <c r="AR66" i="5"/>
  <c r="AR62" i="5"/>
  <c r="AT62" i="5"/>
  <c r="AV62" i="5"/>
  <c r="DG62" i="5"/>
  <c r="BO46" i="3"/>
  <c r="BU46" i="3"/>
  <c r="BO39" i="3"/>
  <c r="BU39" i="3"/>
  <c r="BO25" i="3"/>
  <c r="BU25" i="3"/>
  <c r="BO32" i="3"/>
  <c r="BU32" i="3"/>
  <c r="BO18" i="3"/>
  <c r="BU18" i="3"/>
  <c r="BO10" i="3"/>
  <c r="BU10" i="3"/>
  <c r="BO3" i="3"/>
  <c r="BU3" i="3"/>
  <c r="BV63" i="3"/>
  <c r="AE62" i="5"/>
  <c r="AD62" i="5"/>
  <c r="AC62" i="5"/>
  <c r="AB62" i="5"/>
  <c r="BK62" i="5"/>
  <c r="BJ62" i="5"/>
  <c r="BI62" i="5"/>
  <c r="BH62" i="5"/>
  <c r="BC62" i="5"/>
  <c r="BB62" i="5"/>
  <c r="BA62" i="5"/>
  <c r="AZ62" i="5"/>
  <c r="BS62" i="5"/>
  <c r="BR62" i="5"/>
  <c r="BQ62" i="5"/>
  <c r="BP62" i="5"/>
  <c r="W62" i="5"/>
  <c r="V62" i="5"/>
  <c r="U62" i="5"/>
  <c r="T62" i="5"/>
  <c r="AM62" i="5"/>
  <c r="AL62" i="5"/>
  <c r="AK62" i="5"/>
  <c r="AJ62" i="5"/>
  <c r="G62" i="5"/>
  <c r="F62" i="5"/>
  <c r="E62" i="5"/>
  <c r="D62" i="5"/>
  <c r="H62" i="5"/>
  <c r="BM46" i="3"/>
  <c r="BS46" i="3"/>
  <c r="BL46" i="3"/>
  <c r="BR46" i="3"/>
  <c r="BM39" i="3"/>
  <c r="BL39" i="3"/>
  <c r="BM32" i="3"/>
  <c r="BS32" i="3"/>
  <c r="BL32" i="3"/>
  <c r="BR32" i="3"/>
  <c r="BM25" i="3"/>
  <c r="BS25" i="3"/>
  <c r="BL25" i="3"/>
  <c r="BM18" i="3"/>
  <c r="BL18" i="3"/>
  <c r="BM10" i="3"/>
  <c r="BL10" i="3"/>
  <c r="BM3" i="3"/>
  <c r="BL3" i="3"/>
  <c r="BR3" i="3"/>
  <c r="BG46" i="3"/>
  <c r="BF46" i="3"/>
  <c r="BG39" i="3"/>
  <c r="BF39" i="3"/>
  <c r="BG32" i="3"/>
  <c r="BF32" i="3"/>
  <c r="BG25" i="3"/>
  <c r="BF25" i="3"/>
  <c r="BG18" i="3"/>
  <c r="BF18" i="3"/>
  <c r="BG10" i="3"/>
  <c r="BF10" i="3"/>
  <c r="BG3" i="3"/>
  <c r="BF3" i="3"/>
  <c r="BD46" i="3"/>
  <c r="BD47" i="3"/>
  <c r="BD39" i="3"/>
  <c r="BD40" i="3"/>
  <c r="BD32" i="3"/>
  <c r="BD33" i="3"/>
  <c r="BD25" i="3"/>
  <c r="BD26" i="3"/>
  <c r="BD18" i="3"/>
  <c r="BD19" i="3"/>
  <c r="BD10" i="3"/>
  <c r="BD11" i="3"/>
  <c r="BD3" i="3"/>
  <c r="BD4" i="3"/>
  <c r="AV46" i="3"/>
  <c r="AV47" i="3"/>
  <c r="AV39" i="3"/>
  <c r="AV40" i="3"/>
  <c r="AV32" i="3"/>
  <c r="AV33" i="3"/>
  <c r="AV25" i="3"/>
  <c r="AV26" i="3"/>
  <c r="AV18" i="3"/>
  <c r="AV19" i="3"/>
  <c r="AV10" i="3"/>
  <c r="AV11" i="3"/>
  <c r="AV3" i="3"/>
  <c r="AV4" i="3"/>
  <c r="AN46" i="3"/>
  <c r="AN47" i="3"/>
  <c r="AN39" i="3"/>
  <c r="AN40" i="3"/>
  <c r="AN32" i="3"/>
  <c r="AN33" i="3"/>
  <c r="AN25" i="3"/>
  <c r="AN26" i="3"/>
  <c r="AN18" i="3"/>
  <c r="AN19" i="3"/>
  <c r="AN10" i="3"/>
  <c r="AN11" i="3"/>
  <c r="AN3" i="3"/>
  <c r="AN4" i="3"/>
  <c r="AF46" i="3"/>
  <c r="AF47" i="3"/>
  <c r="AF39" i="3"/>
  <c r="AF40" i="3"/>
  <c r="AF32" i="3"/>
  <c r="AF33" i="3"/>
  <c r="AF25" i="3"/>
  <c r="AF26" i="3"/>
  <c r="AF18" i="3"/>
  <c r="AF19" i="3"/>
  <c r="AF10" i="3"/>
  <c r="AF11" i="3"/>
  <c r="AF3" i="3"/>
  <c r="AF4" i="3"/>
  <c r="X46" i="3"/>
  <c r="X47" i="3"/>
  <c r="X39" i="3"/>
  <c r="X40" i="3"/>
  <c r="X32" i="3"/>
  <c r="X33" i="3"/>
  <c r="X25" i="3"/>
  <c r="X26" i="3"/>
  <c r="X18" i="3"/>
  <c r="X19" i="3"/>
  <c r="X10" i="3"/>
  <c r="X11" i="3"/>
  <c r="X3" i="3"/>
  <c r="X4" i="3"/>
  <c r="P46" i="3"/>
  <c r="P47" i="3"/>
  <c r="P39" i="3"/>
  <c r="P40" i="3"/>
  <c r="P32" i="3"/>
  <c r="P33" i="3"/>
  <c r="P25" i="3"/>
  <c r="P26" i="3"/>
  <c r="P18" i="3"/>
  <c r="P19" i="3"/>
  <c r="P10" i="3"/>
  <c r="P11" i="3"/>
  <c r="P3" i="3"/>
  <c r="P4" i="3"/>
  <c r="H46" i="3"/>
  <c r="H47" i="3"/>
  <c r="H39" i="3"/>
  <c r="H40" i="3"/>
  <c r="H32" i="3"/>
  <c r="H33" i="3"/>
  <c r="H25" i="3"/>
  <c r="H26" i="3"/>
  <c r="H18" i="3"/>
  <c r="H19" i="3"/>
  <c r="H10" i="3"/>
  <c r="H11" i="3"/>
  <c r="H3" i="3"/>
  <c r="H4" i="3"/>
  <c r="AF62" i="5"/>
  <c r="BS3" i="3"/>
  <c r="BR10" i="3"/>
  <c r="BS10" i="3"/>
  <c r="BR18" i="3"/>
  <c r="BR39" i="3"/>
  <c r="BS39" i="3"/>
  <c r="BS18" i="3"/>
  <c r="BR25" i="3"/>
  <c r="BM63" i="3"/>
  <c r="BN63" i="3"/>
  <c r="AM63" i="5"/>
  <c r="AJ66" i="5"/>
  <c r="W63" i="5"/>
  <c r="W66" i="5"/>
  <c r="BC63" i="5"/>
  <c r="BA66" i="5"/>
  <c r="BK63" i="5"/>
  <c r="AE63" i="5"/>
  <c r="BL62" i="5"/>
  <c r="BD62" i="5"/>
  <c r="BN39" i="3"/>
  <c r="BT62" i="5"/>
  <c r="BS63" i="5"/>
  <c r="BR66" i="5"/>
  <c r="DE62" i="5"/>
  <c r="X62" i="5"/>
  <c r="BN32" i="3"/>
  <c r="AN62" i="5"/>
  <c r="BN3" i="3"/>
  <c r="DD62" i="5"/>
  <c r="BN18" i="3"/>
  <c r="G63" i="5"/>
  <c r="F66" i="5"/>
  <c r="BN46" i="3"/>
  <c r="T66" i="5"/>
  <c r="BN10" i="3"/>
  <c r="AK66" i="5"/>
  <c r="AL66" i="5"/>
  <c r="AM66" i="5"/>
  <c r="BN25" i="3"/>
  <c r="BT25" i="3"/>
  <c r="BI10" i="3"/>
  <c r="BI18" i="3"/>
  <c r="BI3" i="3"/>
  <c r="BI39" i="3"/>
  <c r="BI25" i="3"/>
  <c r="BH63" i="3"/>
  <c r="BI46" i="3"/>
  <c r="BG63" i="3"/>
  <c r="BH10" i="3"/>
  <c r="BH18" i="3"/>
  <c r="BH39" i="3"/>
  <c r="BI32" i="3"/>
  <c r="BH3" i="3"/>
  <c r="BH25" i="3"/>
  <c r="BH46" i="3"/>
  <c r="BH32" i="3"/>
  <c r="BC63" i="3"/>
  <c r="BB63" i="3"/>
  <c r="BA63" i="3"/>
  <c r="AZ63" i="3"/>
  <c r="AU63" i="3"/>
  <c r="AT63" i="3"/>
  <c r="AS63" i="3"/>
  <c r="AR63" i="3"/>
  <c r="AM63" i="3"/>
  <c r="AL63" i="3"/>
  <c r="AK63" i="3"/>
  <c r="AJ63" i="3"/>
  <c r="AE63" i="3"/>
  <c r="AD63" i="3"/>
  <c r="AC63" i="3"/>
  <c r="AB63" i="3"/>
  <c r="W63" i="3"/>
  <c r="V63" i="3"/>
  <c r="U63" i="3"/>
  <c r="T63" i="3"/>
  <c r="O63" i="3"/>
  <c r="N63" i="3"/>
  <c r="M63" i="3"/>
  <c r="L63" i="3"/>
  <c r="G63" i="3"/>
  <c r="F63" i="3"/>
  <c r="E63" i="3"/>
  <c r="D63" i="3"/>
  <c r="BS63" i="3"/>
  <c r="AC66" i="5"/>
  <c r="AB66" i="5"/>
  <c r="AE66" i="5"/>
  <c r="AD66" i="5"/>
  <c r="BT63" i="3"/>
  <c r="BH66" i="5"/>
  <c r="BJ66" i="5"/>
  <c r="BI66" i="5"/>
  <c r="BK66" i="5"/>
  <c r="BT10" i="3"/>
  <c r="BT18" i="3"/>
  <c r="U66" i="5"/>
  <c r="BT39" i="3"/>
  <c r="BT3" i="3"/>
  <c r="BT46" i="3"/>
  <c r="BT32" i="3"/>
  <c r="BB66" i="5"/>
  <c r="AZ66" i="5"/>
  <c r="BQ66" i="5"/>
  <c r="BS66" i="5"/>
  <c r="BC66" i="5"/>
  <c r="BM64" i="3"/>
  <c r="BP66" i="5"/>
  <c r="BO63" i="3"/>
  <c r="BP63" i="3"/>
  <c r="BL63" i="3"/>
  <c r="BO67" i="3"/>
  <c r="V66" i="5"/>
  <c r="D66" i="5"/>
  <c r="G66" i="5"/>
  <c r="DD63" i="5"/>
  <c r="DC62" i="5"/>
  <c r="DF66" i="5"/>
  <c r="DF62" i="5"/>
  <c r="E66" i="5"/>
  <c r="BD63" i="3"/>
  <c r="BF63" i="3"/>
  <c r="BI67" i="3"/>
  <c r="AF63" i="3"/>
  <c r="BG64" i="3"/>
  <c r="BJ63" i="3"/>
  <c r="BI63" i="3"/>
  <c r="O64" i="3"/>
  <c r="W64" i="3"/>
  <c r="AE64" i="3"/>
  <c r="AM64" i="3"/>
  <c r="AM67" i="3"/>
  <c r="AU64" i="3"/>
  <c r="AU67" i="3"/>
  <c r="BC64" i="3"/>
  <c r="BB67" i="3"/>
  <c r="G64" i="3"/>
  <c r="G67" i="3"/>
  <c r="H63" i="3"/>
  <c r="P63" i="3"/>
  <c r="X63" i="3"/>
  <c r="AN63" i="3"/>
  <c r="AV63" i="3"/>
  <c r="BU63" i="3"/>
  <c r="BR63" i="3"/>
  <c r="BU67" i="3"/>
  <c r="BS64" i="3"/>
  <c r="AT67" i="3"/>
  <c r="AE67" i="3"/>
  <c r="AD67" i="3"/>
  <c r="AB67" i="3"/>
  <c r="AC67" i="3"/>
  <c r="AR67" i="3"/>
  <c r="AS67" i="3"/>
  <c r="AZ67" i="3"/>
  <c r="BC67" i="3"/>
  <c r="M67" i="3"/>
  <c r="O67" i="3"/>
  <c r="U67" i="3"/>
  <c r="W67" i="3"/>
  <c r="BA67" i="3"/>
  <c r="N67" i="3"/>
  <c r="L67" i="3"/>
  <c r="T67" i="3"/>
  <c r="AJ67" i="3"/>
  <c r="AL67" i="3"/>
  <c r="AK67" i="3"/>
  <c r="V67" i="3"/>
  <c r="F67" i="3"/>
  <c r="E67" i="3"/>
  <c r="D67" i="3"/>
</calcChain>
</file>

<file path=xl/sharedStrings.xml><?xml version="1.0" encoding="utf-8"?>
<sst xmlns="http://schemas.openxmlformats.org/spreadsheetml/2006/main" count="501" uniqueCount="46">
  <si>
    <t>Position</t>
  </si>
  <si>
    <t>Date</t>
  </si>
  <si>
    <t xml:space="preserve">W </t>
  </si>
  <si>
    <t>Value</t>
  </si>
  <si>
    <t>L</t>
  </si>
  <si>
    <t>Balance</t>
  </si>
  <si>
    <t>Lot Sizes</t>
  </si>
  <si>
    <t>AUDCAD</t>
  </si>
  <si>
    <t>Short</t>
  </si>
  <si>
    <t>Long</t>
  </si>
  <si>
    <t>AUDUSD</t>
  </si>
  <si>
    <t>EURUSD</t>
  </si>
  <si>
    <t>GBPUSD</t>
  </si>
  <si>
    <t>NZDUSD</t>
  </si>
  <si>
    <t>USDCAD</t>
  </si>
  <si>
    <t>USDCHF</t>
  </si>
  <si>
    <t>USDJPY</t>
  </si>
  <si>
    <t>W</t>
  </si>
  <si>
    <t>Pips</t>
  </si>
  <si>
    <t>Total Days of Trading</t>
  </si>
  <si>
    <t>Totals per Month</t>
  </si>
  <si>
    <t>Total Trades</t>
  </si>
  <si>
    <t>Avg. Trade/ Day</t>
  </si>
  <si>
    <t>January</t>
  </si>
  <si>
    <t>Feburary</t>
  </si>
  <si>
    <t>March</t>
  </si>
  <si>
    <t>April</t>
  </si>
  <si>
    <t>May</t>
  </si>
  <si>
    <t xml:space="preserve">June </t>
  </si>
  <si>
    <t>July</t>
  </si>
  <si>
    <t>Value/ Month, Pips using 1.0</t>
  </si>
  <si>
    <t>Totals across all pairs</t>
  </si>
  <si>
    <t>Win %</t>
  </si>
  <si>
    <t>Value based on using 1.0 Lots</t>
  </si>
  <si>
    <t>EURGBP</t>
  </si>
  <si>
    <t>CHFJPY</t>
  </si>
  <si>
    <t>Totals of Majors and Minors</t>
  </si>
  <si>
    <t>Totals per Month (Minors)</t>
  </si>
  <si>
    <t>Totals per Month (Majors)</t>
  </si>
  <si>
    <t>USDMXN</t>
  </si>
  <si>
    <t>GBPNZD</t>
  </si>
  <si>
    <t>Value/ Month, Pips using 0.5</t>
  </si>
  <si>
    <t>NZDCAD</t>
  </si>
  <si>
    <t>EURCHF</t>
  </si>
  <si>
    <t>GBPJPY</t>
  </si>
  <si>
    <t>AUDNZD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</si>
</sst>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2" applyNumberFormat="1" applyFont="1"/>
    <xf numFmtId="0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/>
    <xf numFmtId="0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/>
    <xf numFmtId="0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/>
    <xf numFmtId="0" fontId="0" fillId="8" borderId="3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0" xfId="0" applyFill="1"/>
    <xf numFmtId="0" fontId="0" fillId="0" borderId="12" xfId="0" applyBorder="1" applyAlignment="1">
      <alignment horizontal="center"/>
    </xf>
    <xf numFmtId="14" fontId="0" fillId="3" borderId="13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0" fillId="6" borderId="14" xfId="0" applyNumberFormat="1" applyFill="1" applyBorder="1" applyAlignment="1">
      <alignment horizontal="center"/>
    </xf>
    <xf numFmtId="14" fontId="0" fillId="7" borderId="14" xfId="0" applyNumberFormat="1" applyFill="1" applyBorder="1" applyAlignment="1">
      <alignment horizontal="center"/>
    </xf>
    <xf numFmtId="14" fontId="0" fillId="8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2" xfId="1" applyFont="1" applyBorder="1"/>
    <xf numFmtId="164" fontId="0" fillId="0" borderId="12" xfId="2" applyNumberFormat="1" applyFont="1" applyBorder="1"/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/>
    <xf numFmtId="0" fontId="0" fillId="4" borderId="12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4" fontId="0" fillId="5" borderId="13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4" fontId="0" fillId="6" borderId="13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14" fontId="0" fillId="6" borderId="15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4" fontId="0" fillId="7" borderId="13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4" fontId="0" fillId="7" borderId="15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14" fontId="0" fillId="8" borderId="13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4" fontId="0" fillId="8" borderId="15" xfId="0" applyNumberForma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4" fontId="0" fillId="3" borderId="15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6" xfId="0" applyBorder="1"/>
    <xf numFmtId="164" fontId="0" fillId="0" borderId="1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164" fontId="0" fillId="0" borderId="0" xfId="2" applyNumberFormat="1" applyFont="1" applyBorder="1"/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  <xf numFmtId="164" fontId="3" fillId="11" borderId="12" xfId="0" applyNumberFormat="1" applyFont="1" applyFill="1" applyBorder="1" applyAlignment="1">
      <alignment horizontal="center"/>
    </xf>
    <xf numFmtId="0" fontId="0" fillId="0" borderId="31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2" xfId="0" applyFill="1" applyBorder="1"/>
    <xf numFmtId="0" fontId="0" fillId="4" borderId="12" xfId="0" applyFill="1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8" borderId="12" xfId="0" applyFill="1" applyBorder="1"/>
    <xf numFmtId="164" fontId="0" fillId="0" borderId="0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/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4" borderId="13" xfId="0" applyFill="1" applyBorder="1" applyAlignment="1">
      <alignment horizontal="center"/>
    </xf>
    <xf numFmtId="0" fontId="0" fillId="4" borderId="22" xfId="0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/>
    <xf numFmtId="0" fontId="0" fillId="5" borderId="13" xfId="0" applyFill="1" applyBorder="1" applyAlignment="1">
      <alignment horizontal="center"/>
    </xf>
    <xf numFmtId="0" fontId="0" fillId="5" borderId="22" xfId="0" applyFill="1" applyBorder="1"/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3" xfId="0" applyFill="1" applyBorder="1"/>
    <xf numFmtId="0" fontId="0" fillId="6" borderId="22" xfId="0" applyFill="1" applyBorder="1"/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3" xfId="0" applyFill="1" applyBorder="1"/>
    <xf numFmtId="0" fontId="0" fillId="7" borderId="13" xfId="0" applyFill="1" applyBorder="1" applyAlignment="1">
      <alignment horizontal="center"/>
    </xf>
    <xf numFmtId="0" fontId="0" fillId="7" borderId="22" xfId="0" applyFill="1" applyBorder="1"/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3" xfId="0" applyFill="1" applyBorder="1"/>
    <xf numFmtId="0" fontId="0" fillId="8" borderId="13" xfId="0" applyFill="1" applyBorder="1" applyAlignment="1">
      <alignment horizontal="center"/>
    </xf>
    <xf numFmtId="0" fontId="0" fillId="8" borderId="22" xfId="0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3" xfId="0" applyFill="1" applyBorder="1"/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3" fillId="7" borderId="1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8B8F-76F9-4E03-8502-D4DB301545CE}">
  <dimension ref="A1:CN67"/>
  <sheetViews>
    <sheetView tabSelected="1" workbookViewId="0">
      <pane ySplit="2" topLeftCell="A3" activePane="bottomLeft" state="frozen"/>
      <selection pane="bottomLeft" activeCell="BS72" sqref="BS72"/>
    </sheetView>
  </sheetViews>
  <sheetFormatPr defaultRowHeight="14.25" x14ac:dyDescent="0.45"/>
  <cols>
    <col min="2" max="2" width="10.1328125" bestFit="1" customWidth="1"/>
    <col min="6" max="7" width="10.1328125" bestFit="1" customWidth="1"/>
    <col min="8" max="8" width="11.73046875" bestFit="1" customWidth="1"/>
    <col min="10" max="10" width="9.73046875" bestFit="1" customWidth="1"/>
    <col min="15" max="15" width="9.265625" bestFit="1" customWidth="1"/>
    <col min="16" max="16" width="11.73046875" bestFit="1" customWidth="1"/>
    <col min="18" max="18" width="9.73046875" bestFit="1" customWidth="1"/>
    <col min="22" max="23" width="9.86328125" bestFit="1" customWidth="1"/>
    <col min="24" max="24" width="11.73046875" bestFit="1" customWidth="1"/>
    <col min="26" max="26" width="9.73046875" bestFit="1" customWidth="1"/>
    <col min="30" max="31" width="10.1328125" bestFit="1" customWidth="1"/>
    <col min="32" max="32" width="11.73046875" bestFit="1" customWidth="1"/>
    <col min="34" max="34" width="9.73046875" bestFit="1" customWidth="1"/>
    <col min="39" max="39" width="10.1328125" bestFit="1" customWidth="1"/>
    <col min="40" max="40" width="11.73046875" bestFit="1" customWidth="1"/>
    <col min="42" max="42" width="9.73046875" bestFit="1" customWidth="1"/>
    <col min="46" max="47" width="10.1328125" bestFit="1" customWidth="1"/>
    <col min="48" max="48" width="11.73046875" bestFit="1" customWidth="1"/>
    <col min="50" max="50" width="9.1328125" bestFit="1" customWidth="1"/>
    <col min="54" max="55" width="10.1328125" bestFit="1" customWidth="1"/>
    <col min="56" max="56" width="11.73046875" bestFit="1" customWidth="1"/>
    <col min="57" max="57" width="11.73046875" customWidth="1"/>
    <col min="58" max="58" width="10.3984375" bestFit="1" customWidth="1"/>
    <col min="59" max="60" width="9" style="1"/>
    <col min="61" max="61" width="9.1328125" style="1" bestFit="1" customWidth="1"/>
    <col min="62" max="62" width="10.1328125" style="120" bestFit="1" customWidth="1"/>
    <col min="63" max="63" width="11" style="118" customWidth="1"/>
    <col min="68" max="68" width="10.1328125" bestFit="1" customWidth="1"/>
    <col min="69" max="69" width="9" style="118"/>
    <col min="70" max="70" width="10.3984375" style="118" bestFit="1" customWidth="1"/>
    <col min="71" max="72" width="9" style="118"/>
    <col min="73" max="73" width="13.265625" style="118" bestFit="1" customWidth="1"/>
    <col min="74" max="74" width="10.1328125" style="118" bestFit="1" customWidth="1"/>
    <col min="75" max="92" width="9" style="118"/>
  </cols>
  <sheetData>
    <row r="1" spans="1:92" ht="21" x14ac:dyDescent="0.65">
      <c r="A1" s="117"/>
      <c r="B1" s="231" t="s">
        <v>10</v>
      </c>
      <c r="C1" s="232"/>
      <c r="D1" s="232"/>
      <c r="E1" s="232"/>
      <c r="F1" s="232"/>
      <c r="G1" s="232"/>
      <c r="H1" s="233"/>
      <c r="I1" s="118"/>
      <c r="J1" s="231" t="s">
        <v>11</v>
      </c>
      <c r="K1" s="232"/>
      <c r="L1" s="232"/>
      <c r="M1" s="232"/>
      <c r="N1" s="232"/>
      <c r="O1" s="232"/>
      <c r="P1" s="233"/>
      <c r="Q1" s="118"/>
      <c r="R1" s="231" t="s">
        <v>12</v>
      </c>
      <c r="S1" s="232"/>
      <c r="T1" s="232"/>
      <c r="U1" s="232"/>
      <c r="V1" s="232"/>
      <c r="W1" s="232"/>
      <c r="X1" s="233"/>
      <c r="Y1" s="118"/>
      <c r="Z1" s="231" t="s">
        <v>13</v>
      </c>
      <c r="AA1" s="232"/>
      <c r="AB1" s="232"/>
      <c r="AC1" s="232"/>
      <c r="AD1" s="232"/>
      <c r="AE1" s="232"/>
      <c r="AF1" s="233"/>
      <c r="AG1" s="118"/>
      <c r="AH1" s="231" t="s">
        <v>14</v>
      </c>
      <c r="AI1" s="232"/>
      <c r="AJ1" s="232"/>
      <c r="AK1" s="232"/>
      <c r="AL1" s="232"/>
      <c r="AM1" s="232"/>
      <c r="AN1" s="233"/>
      <c r="AO1" s="118"/>
      <c r="AP1" s="231" t="s">
        <v>15</v>
      </c>
      <c r="AQ1" s="232"/>
      <c r="AR1" s="232"/>
      <c r="AS1" s="232"/>
      <c r="AT1" s="232"/>
      <c r="AU1" s="232"/>
      <c r="AV1" s="233"/>
      <c r="AW1" s="118"/>
      <c r="AX1" s="231" t="s">
        <v>16</v>
      </c>
      <c r="AY1" s="232"/>
      <c r="AZ1" s="232"/>
      <c r="BA1" s="232"/>
      <c r="BB1" s="232"/>
      <c r="BC1" s="232"/>
      <c r="BD1" s="233"/>
      <c r="BE1" s="137"/>
      <c r="BF1" s="219" t="s">
        <v>38</v>
      </c>
      <c r="BG1" s="220"/>
      <c r="BH1" s="220"/>
      <c r="BI1" s="220"/>
      <c r="BJ1" s="221"/>
      <c r="BL1" s="219" t="s">
        <v>37</v>
      </c>
      <c r="BM1" s="220"/>
      <c r="BN1" s="220"/>
      <c r="BO1" s="220"/>
      <c r="BP1" s="221"/>
      <c r="BR1" s="219" t="s">
        <v>36</v>
      </c>
      <c r="BS1" s="220"/>
      <c r="BT1" s="220"/>
      <c r="BU1" s="220"/>
      <c r="BV1" s="221"/>
    </row>
    <row r="2" spans="1:92" ht="42.75" x14ac:dyDescent="0.45">
      <c r="A2" s="117"/>
      <c r="B2" s="70" t="s">
        <v>1</v>
      </c>
      <c r="C2" s="5" t="s">
        <v>0</v>
      </c>
      <c r="D2" s="8" t="s">
        <v>2</v>
      </c>
      <c r="E2" s="5" t="s">
        <v>3</v>
      </c>
      <c r="F2" s="8" t="s">
        <v>4</v>
      </c>
      <c r="G2" s="5" t="s">
        <v>3</v>
      </c>
      <c r="H2" s="122" t="s">
        <v>30</v>
      </c>
      <c r="I2" s="118"/>
      <c r="J2" s="70" t="s">
        <v>1</v>
      </c>
      <c r="K2" s="5" t="s">
        <v>0</v>
      </c>
      <c r="L2" s="8" t="s">
        <v>2</v>
      </c>
      <c r="M2" s="5" t="s">
        <v>3</v>
      </c>
      <c r="N2" s="8" t="s">
        <v>4</v>
      </c>
      <c r="O2" s="5" t="s">
        <v>3</v>
      </c>
      <c r="P2" s="122" t="s">
        <v>30</v>
      </c>
      <c r="Q2" s="118"/>
      <c r="R2" s="70" t="s">
        <v>1</v>
      </c>
      <c r="S2" s="5" t="s">
        <v>0</v>
      </c>
      <c r="T2" s="8" t="s">
        <v>2</v>
      </c>
      <c r="U2" s="5" t="s">
        <v>3</v>
      </c>
      <c r="V2" s="8" t="s">
        <v>4</v>
      </c>
      <c r="W2" s="5" t="s">
        <v>3</v>
      </c>
      <c r="X2" s="122" t="s">
        <v>30</v>
      </c>
      <c r="Y2" s="118"/>
      <c r="Z2" s="70" t="s">
        <v>1</v>
      </c>
      <c r="AA2" s="5" t="s">
        <v>0</v>
      </c>
      <c r="AB2" s="8" t="s">
        <v>2</v>
      </c>
      <c r="AC2" s="5" t="s">
        <v>3</v>
      </c>
      <c r="AD2" s="8" t="s">
        <v>4</v>
      </c>
      <c r="AE2" s="5" t="s">
        <v>3</v>
      </c>
      <c r="AF2" s="122" t="s">
        <v>30</v>
      </c>
      <c r="AG2" s="118"/>
      <c r="AH2" s="70" t="s">
        <v>1</v>
      </c>
      <c r="AI2" s="5" t="s">
        <v>0</v>
      </c>
      <c r="AJ2" s="8" t="s">
        <v>2</v>
      </c>
      <c r="AK2" s="5" t="s">
        <v>3</v>
      </c>
      <c r="AL2" s="8" t="s">
        <v>4</v>
      </c>
      <c r="AM2" s="5" t="s">
        <v>3</v>
      </c>
      <c r="AN2" s="122" t="s">
        <v>30</v>
      </c>
      <c r="AO2" s="118"/>
      <c r="AP2" s="70" t="s">
        <v>1</v>
      </c>
      <c r="AQ2" s="5" t="s">
        <v>0</v>
      </c>
      <c r="AR2" s="8" t="s">
        <v>2</v>
      </c>
      <c r="AS2" s="5" t="s">
        <v>3</v>
      </c>
      <c r="AT2" s="8" t="s">
        <v>4</v>
      </c>
      <c r="AU2" s="5" t="s">
        <v>3</v>
      </c>
      <c r="AV2" s="122" t="s">
        <v>30</v>
      </c>
      <c r="AW2" s="118"/>
      <c r="AX2" s="70" t="s">
        <v>1</v>
      </c>
      <c r="AY2" s="5" t="s">
        <v>0</v>
      </c>
      <c r="AZ2" s="8" t="s">
        <v>2</v>
      </c>
      <c r="BA2" s="5" t="s">
        <v>3</v>
      </c>
      <c r="BB2" s="8" t="s">
        <v>4</v>
      </c>
      <c r="BC2" s="5" t="s">
        <v>3</v>
      </c>
      <c r="BD2" s="122" t="s">
        <v>30</v>
      </c>
      <c r="BE2" s="138"/>
      <c r="BF2" s="214" t="s">
        <v>17</v>
      </c>
      <c r="BG2" s="215" t="s">
        <v>4</v>
      </c>
      <c r="BH2" s="216" t="s">
        <v>18</v>
      </c>
      <c r="BI2" s="217" t="s">
        <v>3</v>
      </c>
      <c r="BJ2" s="49"/>
      <c r="BL2" s="214" t="s">
        <v>17</v>
      </c>
      <c r="BM2" s="215" t="s">
        <v>4</v>
      </c>
      <c r="BN2" s="216" t="s">
        <v>18</v>
      </c>
      <c r="BO2" s="217" t="s">
        <v>3</v>
      </c>
      <c r="BP2" s="49"/>
      <c r="BR2" s="214" t="s">
        <v>17</v>
      </c>
      <c r="BS2" s="215" t="s">
        <v>4</v>
      </c>
      <c r="BT2" s="216" t="s">
        <v>18</v>
      </c>
      <c r="BU2" s="217" t="s">
        <v>3</v>
      </c>
      <c r="BV2" s="49"/>
    </row>
    <row r="3" spans="1:92" s="22" customFormat="1" x14ac:dyDescent="0.45">
      <c r="A3" s="228" t="s">
        <v>23</v>
      </c>
      <c r="B3" s="41">
        <v>44208</v>
      </c>
      <c r="C3" s="20" t="s">
        <v>8</v>
      </c>
      <c r="D3" s="21"/>
      <c r="E3" s="20"/>
      <c r="F3" s="21">
        <v>1</v>
      </c>
      <c r="G3" s="20">
        <v>-38.700000000000003</v>
      </c>
      <c r="H3" s="93">
        <f>SUM(E3:E9,G3:G9)</f>
        <v>61.3</v>
      </c>
      <c r="I3" s="118"/>
      <c r="J3" s="41">
        <v>44207</v>
      </c>
      <c r="K3" s="20" t="s">
        <v>8</v>
      </c>
      <c r="L3" s="21"/>
      <c r="M3" s="20"/>
      <c r="N3" s="21">
        <v>1</v>
      </c>
      <c r="O3" s="20">
        <v>-39.1</v>
      </c>
      <c r="P3" s="93">
        <f>SUM(M3:M9,O3:O9)</f>
        <v>5.8999999999999986</v>
      </c>
      <c r="Q3" s="118"/>
      <c r="R3" s="41">
        <v>44207</v>
      </c>
      <c r="S3" s="20" t="s">
        <v>9</v>
      </c>
      <c r="T3" s="21">
        <v>1</v>
      </c>
      <c r="U3" s="20">
        <v>154.5</v>
      </c>
      <c r="V3" s="21"/>
      <c r="W3" s="20"/>
      <c r="X3" s="93">
        <f>SUM(U3:U9,W3:W9)</f>
        <v>195.5</v>
      </c>
      <c r="Y3" s="118"/>
      <c r="Z3" s="41">
        <v>44201</v>
      </c>
      <c r="AA3" s="20" t="s">
        <v>9</v>
      </c>
      <c r="AB3" s="21">
        <v>1</v>
      </c>
      <c r="AC3" s="20">
        <v>56.4</v>
      </c>
      <c r="AD3" s="21"/>
      <c r="AE3" s="20"/>
      <c r="AF3" s="93">
        <f>SUM(AC3:AC9,AE3:AE9)</f>
        <v>211.5</v>
      </c>
      <c r="AG3" s="118"/>
      <c r="AH3" s="41">
        <v>44200</v>
      </c>
      <c r="AI3" s="20" t="s">
        <v>9</v>
      </c>
      <c r="AJ3" s="21">
        <v>1</v>
      </c>
      <c r="AK3" s="20">
        <v>71.7</v>
      </c>
      <c r="AL3" s="21"/>
      <c r="AM3" s="20"/>
      <c r="AN3" s="93">
        <f>SUM(AK3:AK9,AM3:AM9)</f>
        <v>211.5</v>
      </c>
      <c r="AO3" s="118"/>
      <c r="AP3" s="41">
        <v>44204</v>
      </c>
      <c r="AQ3" s="20" t="s">
        <v>9</v>
      </c>
      <c r="AR3" s="21">
        <v>1</v>
      </c>
      <c r="AS3" s="20">
        <v>52.9</v>
      </c>
      <c r="AT3" s="21"/>
      <c r="AU3" s="20"/>
      <c r="AV3" s="93">
        <f>SUM(AS3:AS9,AU3:AU9)</f>
        <v>25.200000000000003</v>
      </c>
      <c r="AW3" s="118"/>
      <c r="AX3" s="41">
        <v>44200</v>
      </c>
      <c r="AY3" s="20" t="s">
        <v>8</v>
      </c>
      <c r="AZ3" s="21"/>
      <c r="BA3" s="20"/>
      <c r="BB3" s="21">
        <v>1</v>
      </c>
      <c r="BC3" s="20">
        <v>-31.3</v>
      </c>
      <c r="BD3" s="93">
        <f>SUM(BA3:BA9,BC3:BC9)</f>
        <v>72.600000000000009</v>
      </c>
      <c r="BE3" s="119"/>
      <c r="BF3" s="186">
        <f>SUM(AZ3:AZ9,AR3:AR9,AJ3:AJ9,AB3:AB9,T3:T9,L3:L9,D3:D9)</f>
        <v>19</v>
      </c>
      <c r="BG3" s="146">
        <f>SUM(BB3:BB9,AT3:AT9,AL3:AL9,AD3:AD9,V3:V9,N3:N9,F3:F9)</f>
        <v>6</v>
      </c>
      <c r="BH3" s="21">
        <f>SUM(BD3,AV3,AN3,AF3,X3,P3,H3)</f>
        <v>783.49999999999989</v>
      </c>
      <c r="BI3" s="167">
        <f>SUM(BD4,AV4,AN4,AF4,X4,P4,H4)</f>
        <v>7246.4</v>
      </c>
      <c r="BJ3" s="187"/>
      <c r="BK3" s="118"/>
      <c r="BL3" s="186">
        <f>Minors!DC3</f>
        <v>13</v>
      </c>
      <c r="BM3" s="146">
        <f>Minors!DD3</f>
        <v>5</v>
      </c>
      <c r="BN3" s="21">
        <f>Minors!DE3</f>
        <v>6260.6</v>
      </c>
      <c r="BO3" s="167">
        <f>Minors!DF3</f>
        <v>7005.3090000000002</v>
      </c>
      <c r="BP3" s="187"/>
      <c r="BQ3" s="118"/>
      <c r="BR3" s="186">
        <f>BL3+BF3</f>
        <v>32</v>
      </c>
      <c r="BS3" s="146">
        <f>BM3+BG3</f>
        <v>11</v>
      </c>
      <c r="BT3" s="21">
        <f>BN3+BH3</f>
        <v>7044.1</v>
      </c>
      <c r="BU3" s="167">
        <f>BI3+BO3</f>
        <v>14251.708999999999</v>
      </c>
      <c r="BV3" s="187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</row>
    <row r="4" spans="1:92" s="22" customFormat="1" x14ac:dyDescent="0.45">
      <c r="A4" s="228"/>
      <c r="B4" s="42">
        <v>44223</v>
      </c>
      <c r="C4" s="23" t="s">
        <v>8</v>
      </c>
      <c r="D4" s="24">
        <v>1</v>
      </c>
      <c r="E4" s="23">
        <v>70</v>
      </c>
      <c r="F4" s="24"/>
      <c r="G4" s="23"/>
      <c r="H4" s="64">
        <f>H3*H64</f>
        <v>613</v>
      </c>
      <c r="I4" s="118"/>
      <c r="J4" s="42">
        <v>44221</v>
      </c>
      <c r="K4" s="23" t="s">
        <v>8</v>
      </c>
      <c r="L4" s="24">
        <v>1</v>
      </c>
      <c r="M4" s="23">
        <v>45</v>
      </c>
      <c r="N4" s="24"/>
      <c r="O4" s="23"/>
      <c r="P4" s="64">
        <f>P3*P64</f>
        <v>58.999999999999986</v>
      </c>
      <c r="Q4" s="118"/>
      <c r="R4" s="42">
        <v>44221</v>
      </c>
      <c r="S4" s="23" t="s">
        <v>8</v>
      </c>
      <c r="T4" s="24">
        <v>1</v>
      </c>
      <c r="U4" s="23">
        <v>41</v>
      </c>
      <c r="V4" s="24"/>
      <c r="W4" s="23"/>
      <c r="X4" s="64">
        <f>X3*X64</f>
        <v>1955</v>
      </c>
      <c r="Y4" s="118"/>
      <c r="Z4" s="42">
        <v>44204</v>
      </c>
      <c r="AA4" s="23" t="s">
        <v>8</v>
      </c>
      <c r="AB4" s="24">
        <v>1</v>
      </c>
      <c r="AC4" s="23">
        <v>71.099999999999994</v>
      </c>
      <c r="AD4" s="24"/>
      <c r="AE4" s="23"/>
      <c r="AF4" s="64">
        <f>AF3*AF64</f>
        <v>2115</v>
      </c>
      <c r="AG4" s="118"/>
      <c r="AH4" s="42">
        <v>44206</v>
      </c>
      <c r="AI4" s="23" t="s">
        <v>9</v>
      </c>
      <c r="AJ4" s="24">
        <v>1</v>
      </c>
      <c r="AK4" s="23">
        <v>61.8</v>
      </c>
      <c r="AL4" s="24"/>
      <c r="AM4" s="23"/>
      <c r="AN4" s="64">
        <f>AN3*AN64</f>
        <v>1590.48</v>
      </c>
      <c r="AO4" s="118"/>
      <c r="AP4" s="42">
        <v>44207</v>
      </c>
      <c r="AQ4" s="23" t="s">
        <v>8</v>
      </c>
      <c r="AR4" s="24">
        <v>1</v>
      </c>
      <c r="AS4" s="23">
        <v>20</v>
      </c>
      <c r="AT4" s="24"/>
      <c r="AU4" s="23"/>
      <c r="AV4" s="64">
        <f>AV3*AV64</f>
        <v>253.26000000000005</v>
      </c>
      <c r="AW4" s="118"/>
      <c r="AX4" s="42">
        <v>44204</v>
      </c>
      <c r="AY4" s="23" t="s">
        <v>9</v>
      </c>
      <c r="AZ4" s="24">
        <v>1</v>
      </c>
      <c r="BA4" s="23">
        <v>32</v>
      </c>
      <c r="BB4" s="24"/>
      <c r="BC4" s="23"/>
      <c r="BD4" s="64">
        <f>BD3*BD64</f>
        <v>660.66000000000008</v>
      </c>
      <c r="BE4" s="121"/>
      <c r="BF4" s="132"/>
      <c r="BG4" s="147"/>
      <c r="BH4" s="24"/>
      <c r="BI4" s="168"/>
      <c r="BJ4" s="139"/>
      <c r="BK4" s="118"/>
      <c r="BL4" s="132"/>
      <c r="BM4" s="147"/>
      <c r="BN4" s="24"/>
      <c r="BO4" s="168"/>
      <c r="BP4" s="139"/>
      <c r="BQ4" s="118"/>
      <c r="BR4" s="132"/>
      <c r="BS4" s="147"/>
      <c r="BT4" s="24"/>
      <c r="BU4" s="168"/>
      <c r="BV4" s="139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</row>
    <row r="5" spans="1:92" s="22" customFormat="1" x14ac:dyDescent="0.45">
      <c r="A5" s="228"/>
      <c r="B5" s="42">
        <v>44224</v>
      </c>
      <c r="C5" s="23" t="s">
        <v>9</v>
      </c>
      <c r="D5" s="24">
        <v>1</v>
      </c>
      <c r="E5" s="23">
        <v>30</v>
      </c>
      <c r="F5" s="24"/>
      <c r="G5" s="23"/>
      <c r="H5" s="64"/>
      <c r="I5" s="118"/>
      <c r="J5" s="42"/>
      <c r="K5" s="23"/>
      <c r="L5" s="24"/>
      <c r="M5" s="23"/>
      <c r="N5" s="24"/>
      <c r="O5" s="23"/>
      <c r="P5" s="64"/>
      <c r="Q5" s="118"/>
      <c r="R5" s="42"/>
      <c r="S5" s="23"/>
      <c r="T5" s="24"/>
      <c r="U5" s="23"/>
      <c r="V5" s="24"/>
      <c r="W5" s="23"/>
      <c r="X5" s="64"/>
      <c r="Y5" s="118"/>
      <c r="Z5" s="42">
        <v>44207</v>
      </c>
      <c r="AA5" s="23" t="s">
        <v>9</v>
      </c>
      <c r="AB5" s="24">
        <v>1</v>
      </c>
      <c r="AC5" s="23">
        <v>48</v>
      </c>
      <c r="AD5" s="24"/>
      <c r="AE5" s="23"/>
      <c r="AF5" s="64"/>
      <c r="AG5" s="118"/>
      <c r="AH5" s="42">
        <v>44214</v>
      </c>
      <c r="AI5" s="23" t="s">
        <v>8</v>
      </c>
      <c r="AJ5" s="24">
        <v>1</v>
      </c>
      <c r="AK5" s="23">
        <v>107.1</v>
      </c>
      <c r="AL5" s="24"/>
      <c r="AM5" s="23"/>
      <c r="AN5" s="64"/>
      <c r="AO5" s="118"/>
      <c r="AP5" s="42">
        <v>44215</v>
      </c>
      <c r="AQ5" s="23" t="s">
        <v>8</v>
      </c>
      <c r="AR5" s="24"/>
      <c r="AS5" s="23"/>
      <c r="AT5" s="24">
        <v>1</v>
      </c>
      <c r="AU5" s="23">
        <v>-33.700000000000003</v>
      </c>
      <c r="AV5" s="64"/>
      <c r="AW5" s="118"/>
      <c r="AX5" s="42">
        <v>44214</v>
      </c>
      <c r="AY5" s="23" t="s">
        <v>9</v>
      </c>
      <c r="AZ5" s="24">
        <v>1</v>
      </c>
      <c r="BA5" s="23">
        <v>23.9</v>
      </c>
      <c r="BB5" s="24"/>
      <c r="BC5" s="23"/>
      <c r="BD5" s="64"/>
      <c r="BE5" s="121"/>
      <c r="BF5" s="132"/>
      <c r="BG5" s="147"/>
      <c r="BH5" s="24"/>
      <c r="BI5" s="168"/>
      <c r="BJ5" s="139"/>
      <c r="BK5" s="118"/>
      <c r="BL5" s="132"/>
      <c r="BM5" s="147"/>
      <c r="BN5" s="24"/>
      <c r="BO5" s="168"/>
      <c r="BP5" s="139"/>
      <c r="BQ5" s="118"/>
      <c r="BR5" s="132"/>
      <c r="BS5" s="147"/>
      <c r="BT5" s="24"/>
      <c r="BU5" s="168"/>
      <c r="BV5" s="139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</row>
    <row r="6" spans="1:92" s="22" customFormat="1" x14ac:dyDescent="0.45">
      <c r="A6" s="228"/>
      <c r="B6" s="42"/>
      <c r="C6" s="23"/>
      <c r="D6" s="24"/>
      <c r="E6" s="23"/>
      <c r="F6" s="24"/>
      <c r="G6" s="23"/>
      <c r="H6" s="64"/>
      <c r="I6" s="118"/>
      <c r="J6" s="42"/>
      <c r="K6" s="23"/>
      <c r="L6" s="24"/>
      <c r="M6" s="23"/>
      <c r="N6" s="24"/>
      <c r="O6" s="23"/>
      <c r="P6" s="64"/>
      <c r="Q6" s="118"/>
      <c r="R6" s="42"/>
      <c r="S6" s="23"/>
      <c r="T6" s="24"/>
      <c r="U6" s="23"/>
      <c r="V6" s="24"/>
      <c r="W6" s="23"/>
      <c r="X6" s="64"/>
      <c r="Y6" s="118"/>
      <c r="Z6" s="42">
        <v>44208</v>
      </c>
      <c r="AA6" s="23" t="s">
        <v>8</v>
      </c>
      <c r="AB6" s="24">
        <v>1</v>
      </c>
      <c r="AC6" s="23">
        <v>36</v>
      </c>
      <c r="AD6" s="24"/>
      <c r="AE6" s="23"/>
      <c r="AF6" s="64"/>
      <c r="AG6" s="118"/>
      <c r="AH6" s="42">
        <v>44223</v>
      </c>
      <c r="AI6" s="23" t="s">
        <v>8</v>
      </c>
      <c r="AJ6" s="24"/>
      <c r="AK6" s="23"/>
      <c r="AL6" s="24">
        <v>1</v>
      </c>
      <c r="AM6" s="23">
        <v>-65.7</v>
      </c>
      <c r="AN6" s="64"/>
      <c r="AO6" s="118"/>
      <c r="AP6" s="42">
        <v>44221</v>
      </c>
      <c r="AQ6" s="23" t="s">
        <v>9</v>
      </c>
      <c r="AR6" s="24">
        <v>1</v>
      </c>
      <c r="AS6" s="23">
        <v>14</v>
      </c>
      <c r="AT6" s="24"/>
      <c r="AU6" s="23"/>
      <c r="AV6" s="64"/>
      <c r="AW6" s="118"/>
      <c r="AX6" s="42">
        <v>44223</v>
      </c>
      <c r="AY6" s="23" t="s">
        <v>9</v>
      </c>
      <c r="AZ6" s="24">
        <v>1</v>
      </c>
      <c r="BA6" s="23">
        <v>48</v>
      </c>
      <c r="BB6" s="24"/>
      <c r="BC6" s="23"/>
      <c r="BD6" s="64"/>
      <c r="BE6" s="121"/>
      <c r="BF6" s="132"/>
      <c r="BG6" s="147"/>
      <c r="BH6" s="24"/>
      <c r="BI6" s="168"/>
      <c r="BJ6" s="139"/>
      <c r="BK6" s="118"/>
      <c r="BL6" s="132"/>
      <c r="BM6" s="147"/>
      <c r="BN6" s="24"/>
      <c r="BO6" s="168"/>
      <c r="BP6" s="139"/>
      <c r="BQ6" s="118"/>
      <c r="BR6" s="132"/>
      <c r="BS6" s="147"/>
      <c r="BT6" s="24"/>
      <c r="BU6" s="168"/>
      <c r="BV6" s="139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</row>
    <row r="7" spans="1:92" s="22" customFormat="1" x14ac:dyDescent="0.45">
      <c r="A7" s="228"/>
      <c r="B7" s="42"/>
      <c r="C7" s="23"/>
      <c r="D7" s="24"/>
      <c r="E7" s="23"/>
      <c r="F7" s="24"/>
      <c r="G7" s="23"/>
      <c r="H7" s="64"/>
      <c r="I7" s="118"/>
      <c r="J7" s="42"/>
      <c r="K7" s="23"/>
      <c r="L7" s="24"/>
      <c r="M7" s="23"/>
      <c r="N7" s="24"/>
      <c r="O7" s="23"/>
      <c r="P7" s="64"/>
      <c r="Q7" s="118"/>
      <c r="R7" s="42"/>
      <c r="S7" s="23"/>
      <c r="T7" s="24"/>
      <c r="U7" s="23"/>
      <c r="V7" s="24"/>
      <c r="W7" s="23"/>
      <c r="X7" s="64"/>
      <c r="Y7" s="118"/>
      <c r="Z7" s="42"/>
      <c r="AA7" s="23"/>
      <c r="AB7" s="24"/>
      <c r="AC7" s="23"/>
      <c r="AD7" s="24"/>
      <c r="AE7" s="23"/>
      <c r="AF7" s="64"/>
      <c r="AG7" s="118"/>
      <c r="AH7" s="42">
        <v>44224</v>
      </c>
      <c r="AI7" s="23" t="s">
        <v>9</v>
      </c>
      <c r="AJ7" s="24">
        <v>1</v>
      </c>
      <c r="AK7" s="23">
        <v>36.6</v>
      </c>
      <c r="AL7" s="24"/>
      <c r="AM7" s="23"/>
      <c r="AN7" s="64"/>
      <c r="AO7" s="118"/>
      <c r="AP7" s="42">
        <v>44224</v>
      </c>
      <c r="AQ7" s="23" t="s">
        <v>8</v>
      </c>
      <c r="AR7" s="24"/>
      <c r="AS7" s="23"/>
      <c r="AT7" s="24">
        <v>1</v>
      </c>
      <c r="AU7" s="23">
        <v>-28</v>
      </c>
      <c r="AV7" s="64"/>
      <c r="AW7" s="118"/>
      <c r="AX7" s="42"/>
      <c r="AY7" s="23"/>
      <c r="AZ7" s="24"/>
      <c r="BA7" s="23"/>
      <c r="BB7" s="24"/>
      <c r="BC7" s="23"/>
      <c r="BD7" s="64"/>
      <c r="BE7" s="121"/>
      <c r="BF7" s="132"/>
      <c r="BG7" s="147"/>
      <c r="BH7" s="24"/>
      <c r="BI7" s="168"/>
      <c r="BJ7" s="139"/>
      <c r="BK7" s="118"/>
      <c r="BL7" s="132"/>
      <c r="BM7" s="147"/>
      <c r="BN7" s="24"/>
      <c r="BO7" s="168"/>
      <c r="BP7" s="139"/>
      <c r="BQ7" s="118"/>
      <c r="BR7" s="132"/>
      <c r="BS7" s="147"/>
      <c r="BT7" s="24"/>
      <c r="BU7" s="168"/>
      <c r="BV7" s="139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</row>
    <row r="8" spans="1:92" s="22" customFormat="1" x14ac:dyDescent="0.45">
      <c r="A8" s="228"/>
      <c r="B8" s="42"/>
      <c r="C8" s="23"/>
      <c r="D8" s="24"/>
      <c r="E8" s="23"/>
      <c r="F8" s="24"/>
      <c r="G8" s="23"/>
      <c r="H8" s="64"/>
      <c r="I8" s="118"/>
      <c r="J8" s="42"/>
      <c r="K8" s="23"/>
      <c r="L8" s="24"/>
      <c r="M8" s="23"/>
      <c r="N8" s="24"/>
      <c r="O8" s="23"/>
      <c r="P8" s="64"/>
      <c r="Q8" s="118"/>
      <c r="R8" s="42"/>
      <c r="S8" s="23"/>
      <c r="T8" s="24"/>
      <c r="U8" s="23"/>
      <c r="V8" s="24"/>
      <c r="W8" s="23"/>
      <c r="X8" s="64"/>
      <c r="Y8" s="118"/>
      <c r="Z8" s="42"/>
      <c r="AA8" s="23"/>
      <c r="AB8" s="24"/>
      <c r="AC8" s="23"/>
      <c r="AD8" s="24"/>
      <c r="AE8" s="23"/>
      <c r="AF8" s="64"/>
      <c r="AG8" s="118"/>
      <c r="AH8" s="42"/>
      <c r="AI8" s="23"/>
      <c r="AJ8" s="24"/>
      <c r="AK8" s="23"/>
      <c r="AL8" s="24"/>
      <c r="AM8" s="23"/>
      <c r="AN8" s="64"/>
      <c r="AO8" s="118"/>
      <c r="AP8" s="42"/>
      <c r="AQ8" s="23"/>
      <c r="AR8" s="24"/>
      <c r="AS8" s="23"/>
      <c r="AT8" s="24"/>
      <c r="AU8" s="23"/>
      <c r="AV8" s="64"/>
      <c r="AW8" s="118"/>
      <c r="AX8" s="42"/>
      <c r="AY8" s="23"/>
      <c r="AZ8" s="24"/>
      <c r="BA8" s="23"/>
      <c r="BB8" s="24"/>
      <c r="BC8" s="23"/>
      <c r="BD8" s="64"/>
      <c r="BE8" s="121"/>
      <c r="BF8" s="132"/>
      <c r="BG8" s="147"/>
      <c r="BH8" s="24"/>
      <c r="BI8" s="168"/>
      <c r="BJ8" s="139"/>
      <c r="BK8" s="118"/>
      <c r="BL8" s="132"/>
      <c r="BM8" s="147"/>
      <c r="BN8" s="24"/>
      <c r="BO8" s="168"/>
      <c r="BP8" s="139"/>
      <c r="BQ8" s="118"/>
      <c r="BR8" s="132"/>
      <c r="BS8" s="147"/>
      <c r="BT8" s="24"/>
      <c r="BU8" s="168"/>
      <c r="BV8" s="139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</row>
    <row r="9" spans="1:92" s="22" customFormat="1" x14ac:dyDescent="0.45">
      <c r="A9" s="228"/>
      <c r="B9" s="114"/>
      <c r="C9" s="71"/>
      <c r="D9" s="72"/>
      <c r="E9" s="71"/>
      <c r="F9" s="72"/>
      <c r="G9" s="71"/>
      <c r="H9" s="115"/>
      <c r="I9" s="118"/>
      <c r="J9" s="114"/>
      <c r="K9" s="71"/>
      <c r="L9" s="72"/>
      <c r="M9" s="71"/>
      <c r="N9" s="72"/>
      <c r="O9" s="71"/>
      <c r="P9" s="115"/>
      <c r="Q9" s="118"/>
      <c r="R9" s="114"/>
      <c r="S9" s="71"/>
      <c r="T9" s="72"/>
      <c r="U9" s="71"/>
      <c r="V9" s="72"/>
      <c r="W9" s="71"/>
      <c r="X9" s="115"/>
      <c r="Y9" s="118"/>
      <c r="Z9" s="114"/>
      <c r="AA9" s="71"/>
      <c r="AB9" s="72"/>
      <c r="AC9" s="71"/>
      <c r="AD9" s="72"/>
      <c r="AE9" s="71"/>
      <c r="AF9" s="115"/>
      <c r="AG9" s="118"/>
      <c r="AH9" s="114"/>
      <c r="AI9" s="71"/>
      <c r="AJ9" s="72"/>
      <c r="AK9" s="71"/>
      <c r="AL9" s="72"/>
      <c r="AM9" s="71"/>
      <c r="AN9" s="115"/>
      <c r="AO9" s="118"/>
      <c r="AP9" s="114"/>
      <c r="AQ9" s="71"/>
      <c r="AR9" s="72"/>
      <c r="AS9" s="71"/>
      <c r="AT9" s="72"/>
      <c r="AU9" s="71"/>
      <c r="AV9" s="115"/>
      <c r="AW9" s="118"/>
      <c r="AX9" s="114"/>
      <c r="AY9" s="71"/>
      <c r="AZ9" s="72"/>
      <c r="BA9" s="71"/>
      <c r="BB9" s="72"/>
      <c r="BC9" s="71"/>
      <c r="BD9" s="115"/>
      <c r="BE9" s="119"/>
      <c r="BF9" s="188"/>
      <c r="BG9" s="148"/>
      <c r="BH9" s="72"/>
      <c r="BI9" s="169"/>
      <c r="BJ9" s="189"/>
      <c r="BK9" s="118"/>
      <c r="BL9" s="188"/>
      <c r="BM9" s="148"/>
      <c r="BN9" s="72"/>
      <c r="BO9" s="169"/>
      <c r="BP9" s="189"/>
      <c r="BQ9" s="118"/>
      <c r="BR9" s="188"/>
      <c r="BS9" s="148"/>
      <c r="BT9" s="72"/>
      <c r="BU9" s="169"/>
      <c r="BV9" s="189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</row>
    <row r="10" spans="1:92" s="27" customFormat="1" x14ac:dyDescent="0.45">
      <c r="A10" s="229" t="s">
        <v>24</v>
      </c>
      <c r="B10" s="94">
        <v>44229</v>
      </c>
      <c r="C10" s="73" t="s">
        <v>9</v>
      </c>
      <c r="D10" s="74">
        <v>1</v>
      </c>
      <c r="E10" s="73">
        <v>129.6</v>
      </c>
      <c r="F10" s="74"/>
      <c r="G10" s="73"/>
      <c r="H10" s="95">
        <f>SUM(G10:G17,E10:E17)</f>
        <v>485</v>
      </c>
      <c r="I10" s="118"/>
      <c r="J10" s="94"/>
      <c r="K10" s="73"/>
      <c r="L10" s="74"/>
      <c r="M10" s="73"/>
      <c r="N10" s="74"/>
      <c r="O10" s="73"/>
      <c r="P10" s="95">
        <f>SUM(O10:O17,M10:M17)</f>
        <v>0</v>
      </c>
      <c r="Q10" s="118"/>
      <c r="R10" s="94">
        <v>44255</v>
      </c>
      <c r="S10" s="73" t="s">
        <v>8</v>
      </c>
      <c r="T10" s="74">
        <v>1</v>
      </c>
      <c r="U10" s="73">
        <v>57</v>
      </c>
      <c r="V10" s="74"/>
      <c r="W10" s="73"/>
      <c r="X10" s="95">
        <f>SUM(W10:W17,U10:U17)</f>
        <v>57</v>
      </c>
      <c r="Y10" s="118"/>
      <c r="Z10" s="94">
        <v>44228</v>
      </c>
      <c r="AA10" s="73" t="s">
        <v>9</v>
      </c>
      <c r="AB10" s="74"/>
      <c r="AC10" s="73"/>
      <c r="AD10" s="74">
        <v>1</v>
      </c>
      <c r="AE10" s="73">
        <v>-25.9</v>
      </c>
      <c r="AF10" s="95">
        <f>SUM(AE10:AE17,AC10:AC17)</f>
        <v>87.300000000000011</v>
      </c>
      <c r="AG10" s="118"/>
      <c r="AH10" s="94">
        <v>44255</v>
      </c>
      <c r="AI10" s="73" t="s">
        <v>8</v>
      </c>
      <c r="AJ10" s="74">
        <v>1</v>
      </c>
      <c r="AK10" s="73">
        <v>89.6</v>
      </c>
      <c r="AL10" s="74"/>
      <c r="AM10" s="73"/>
      <c r="AN10" s="95">
        <f>SUM(AM10:AM17,AK10:AK17)</f>
        <v>89.6</v>
      </c>
      <c r="AO10" s="118"/>
      <c r="AP10" s="94">
        <v>44239</v>
      </c>
      <c r="AQ10" s="73" t="s">
        <v>8</v>
      </c>
      <c r="AR10" s="74">
        <v>1</v>
      </c>
      <c r="AS10" s="73">
        <v>28.5</v>
      </c>
      <c r="AT10" s="74"/>
      <c r="AU10" s="73"/>
      <c r="AV10" s="95">
        <f>SUM(AU10:AU17,AS10:AS17)</f>
        <v>56.1</v>
      </c>
      <c r="AW10" s="118"/>
      <c r="AX10" s="94">
        <v>44235</v>
      </c>
      <c r="AY10" s="73" t="s">
        <v>8</v>
      </c>
      <c r="AZ10" s="74">
        <v>1</v>
      </c>
      <c r="BA10" s="73">
        <v>23</v>
      </c>
      <c r="BB10" s="74"/>
      <c r="BC10" s="73"/>
      <c r="BD10" s="95">
        <f>SUM(BC10:BC17,BA10:BA17)</f>
        <v>207.2</v>
      </c>
      <c r="BE10" s="119"/>
      <c r="BF10" s="190">
        <f>SUM(AZ10:AZ17,AR10:AR17,AJ10:AJ17,AB10:AB17,T10:T17,L10:L17,D10:D17)</f>
        <v>16</v>
      </c>
      <c r="BG10" s="149">
        <f>SUM(BB10:BB17,AT10:AT17,AL10:AL17,AD10:AD17,V10:V17,N10:N17,F10:F17)</f>
        <v>5</v>
      </c>
      <c r="BH10" s="74">
        <f>SUM(BD10,AV10,AN10,AF10,X10,P10,H10)</f>
        <v>982.2</v>
      </c>
      <c r="BI10" s="170">
        <f>SUM(BD11,AV11,AN11,AF11,X11,P11,H11)</f>
        <v>9416.1170000000002</v>
      </c>
      <c r="BJ10" s="191"/>
      <c r="BK10" s="118"/>
      <c r="BL10" s="190">
        <f>Minors!DC10</f>
        <v>17</v>
      </c>
      <c r="BM10" s="149">
        <f>Minors!DD10</f>
        <v>4</v>
      </c>
      <c r="BN10" s="74">
        <f>Minors!DE10</f>
        <v>3385.0000000000005</v>
      </c>
      <c r="BO10" s="170">
        <f>Minors!DF10</f>
        <v>8284.3850000000002</v>
      </c>
      <c r="BP10" s="191"/>
      <c r="BQ10" s="118"/>
      <c r="BR10" s="190">
        <f>BL10+BF10</f>
        <v>33</v>
      </c>
      <c r="BS10" s="149">
        <f>BM10+BG10</f>
        <v>9</v>
      </c>
      <c r="BT10" s="74">
        <f>BN10+BH10</f>
        <v>4367.2000000000007</v>
      </c>
      <c r="BU10" s="170">
        <f>BO10+BI10</f>
        <v>17700.502</v>
      </c>
      <c r="BV10" s="191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</row>
    <row r="11" spans="1:92" s="27" customFormat="1" x14ac:dyDescent="0.45">
      <c r="A11" s="229"/>
      <c r="B11" s="43">
        <v>44237</v>
      </c>
      <c r="C11" s="25" t="s">
        <v>8</v>
      </c>
      <c r="D11" s="26"/>
      <c r="E11" s="25"/>
      <c r="F11" s="26">
        <v>1</v>
      </c>
      <c r="G11" s="25">
        <v>-33.1</v>
      </c>
      <c r="H11" s="65">
        <f>H10*H64</f>
        <v>4850</v>
      </c>
      <c r="I11" s="118"/>
      <c r="J11" s="43"/>
      <c r="K11" s="25"/>
      <c r="L11" s="26"/>
      <c r="M11" s="25"/>
      <c r="N11" s="26"/>
      <c r="O11" s="25"/>
      <c r="P11" s="65">
        <f>P10*P64</f>
        <v>0</v>
      </c>
      <c r="Q11" s="118"/>
      <c r="R11" s="43"/>
      <c r="S11" s="25"/>
      <c r="T11" s="26"/>
      <c r="U11" s="25"/>
      <c r="V11" s="26"/>
      <c r="W11" s="25"/>
      <c r="X11" s="65">
        <f>X10*X64</f>
        <v>570</v>
      </c>
      <c r="Y11" s="118"/>
      <c r="Z11" s="43">
        <v>44237</v>
      </c>
      <c r="AA11" s="25" t="s">
        <v>8</v>
      </c>
      <c r="AB11" s="26"/>
      <c r="AC11" s="25"/>
      <c r="AD11" s="26">
        <v>1</v>
      </c>
      <c r="AE11" s="25">
        <v>-38.799999999999997</v>
      </c>
      <c r="AF11" s="65">
        <f>AF10*AF64</f>
        <v>873.00000000000011</v>
      </c>
      <c r="AG11" s="118"/>
      <c r="AH11" s="43"/>
      <c r="AI11" s="25"/>
      <c r="AJ11" s="26"/>
      <c r="AK11" s="25"/>
      <c r="AL11" s="26"/>
      <c r="AM11" s="25"/>
      <c r="AN11" s="65">
        <f>AN10*AN64</f>
        <v>673.79199999999992</v>
      </c>
      <c r="AO11" s="118"/>
      <c r="AP11" s="43">
        <v>44245</v>
      </c>
      <c r="AQ11" s="25" t="s">
        <v>8</v>
      </c>
      <c r="AR11" s="26">
        <v>1</v>
      </c>
      <c r="AS11" s="25">
        <v>27.6</v>
      </c>
      <c r="AT11" s="26"/>
      <c r="AU11" s="25"/>
      <c r="AV11" s="65">
        <f>AV10*AV64</f>
        <v>563.80500000000006</v>
      </c>
      <c r="AW11" s="118"/>
      <c r="AX11" s="43">
        <v>44235</v>
      </c>
      <c r="AY11" s="25" t="s">
        <v>8</v>
      </c>
      <c r="AZ11" s="26">
        <v>1</v>
      </c>
      <c r="BA11" s="25">
        <v>48.8</v>
      </c>
      <c r="BB11" s="26"/>
      <c r="BC11" s="25"/>
      <c r="BD11" s="65">
        <f>BD10*BD64</f>
        <v>1885.5199999999998</v>
      </c>
      <c r="BE11" s="121"/>
      <c r="BF11" s="192"/>
      <c r="BG11" s="150"/>
      <c r="BH11" s="26"/>
      <c r="BI11" s="171"/>
      <c r="BJ11" s="140"/>
      <c r="BK11" s="118"/>
      <c r="BL11" s="192"/>
      <c r="BM11" s="150"/>
      <c r="BN11" s="26"/>
      <c r="BO11" s="171"/>
      <c r="BP11" s="140"/>
      <c r="BQ11" s="118"/>
      <c r="BR11" s="192"/>
      <c r="BS11" s="150"/>
      <c r="BT11" s="26"/>
      <c r="BU11" s="171"/>
      <c r="BV11" s="140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</row>
    <row r="12" spans="1:92" s="27" customFormat="1" x14ac:dyDescent="0.45">
      <c r="A12" s="229"/>
      <c r="B12" s="43">
        <v>44245</v>
      </c>
      <c r="C12" s="25" t="s">
        <v>8</v>
      </c>
      <c r="D12" s="26"/>
      <c r="E12" s="25"/>
      <c r="F12" s="26">
        <v>1</v>
      </c>
      <c r="G12" s="25">
        <v>-36.5</v>
      </c>
      <c r="H12" s="60"/>
      <c r="I12" s="118"/>
      <c r="J12" s="43"/>
      <c r="K12" s="25"/>
      <c r="L12" s="26"/>
      <c r="M12" s="25"/>
      <c r="N12" s="26"/>
      <c r="O12" s="25"/>
      <c r="P12" s="60"/>
      <c r="Q12" s="118"/>
      <c r="R12" s="43"/>
      <c r="S12" s="25"/>
      <c r="T12" s="26"/>
      <c r="U12" s="25"/>
      <c r="V12" s="26"/>
      <c r="W12" s="25"/>
      <c r="X12" s="60"/>
      <c r="Y12" s="118"/>
      <c r="Z12" s="43">
        <v>44238</v>
      </c>
      <c r="AA12" s="25" t="s">
        <v>8</v>
      </c>
      <c r="AB12" s="26">
        <v>1</v>
      </c>
      <c r="AC12" s="25">
        <v>26</v>
      </c>
      <c r="AD12" s="26"/>
      <c r="AE12" s="25"/>
      <c r="AF12" s="60"/>
      <c r="AG12" s="118"/>
      <c r="AH12" s="43"/>
      <c r="AI12" s="25"/>
      <c r="AJ12" s="26"/>
      <c r="AK12" s="25"/>
      <c r="AL12" s="26"/>
      <c r="AM12" s="25"/>
      <c r="AN12" s="60"/>
      <c r="AO12" s="118"/>
      <c r="AP12" s="43"/>
      <c r="AQ12" s="25"/>
      <c r="AR12" s="26"/>
      <c r="AS12" s="25"/>
      <c r="AT12" s="26"/>
      <c r="AU12" s="25"/>
      <c r="AV12" s="60"/>
      <c r="AW12" s="118"/>
      <c r="AX12" s="43">
        <v>44237</v>
      </c>
      <c r="AY12" s="25" t="s">
        <v>9</v>
      </c>
      <c r="AZ12" s="26">
        <v>1</v>
      </c>
      <c r="BA12" s="25">
        <v>35.6</v>
      </c>
      <c r="BB12" s="26"/>
      <c r="BC12" s="25"/>
      <c r="BD12" s="60"/>
      <c r="BE12" s="119"/>
      <c r="BF12" s="192"/>
      <c r="BG12" s="150"/>
      <c r="BH12" s="26"/>
      <c r="BI12" s="171"/>
      <c r="BJ12" s="140"/>
      <c r="BK12" s="118"/>
      <c r="BL12" s="192"/>
      <c r="BM12" s="150"/>
      <c r="BN12" s="26"/>
      <c r="BO12" s="171"/>
      <c r="BP12" s="140"/>
      <c r="BQ12" s="118"/>
      <c r="BR12" s="192"/>
      <c r="BS12" s="150"/>
      <c r="BT12" s="26"/>
      <c r="BU12" s="171"/>
      <c r="BV12" s="140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</row>
    <row r="13" spans="1:92" s="27" customFormat="1" x14ac:dyDescent="0.45">
      <c r="A13" s="229"/>
      <c r="B13" s="43">
        <v>44245</v>
      </c>
      <c r="C13" s="25" t="s">
        <v>9</v>
      </c>
      <c r="D13" s="26">
        <v>1</v>
      </c>
      <c r="E13" s="25">
        <v>208.4</v>
      </c>
      <c r="F13" s="26"/>
      <c r="G13" s="25"/>
      <c r="H13" s="60"/>
      <c r="I13" s="118"/>
      <c r="J13" s="43"/>
      <c r="K13" s="25"/>
      <c r="L13" s="26"/>
      <c r="M13" s="25"/>
      <c r="N13" s="26"/>
      <c r="O13" s="25"/>
      <c r="P13" s="60"/>
      <c r="Q13" s="118"/>
      <c r="R13" s="43"/>
      <c r="S13" s="25"/>
      <c r="T13" s="26"/>
      <c r="U13" s="25"/>
      <c r="V13" s="26"/>
      <c r="W13" s="25"/>
      <c r="X13" s="60"/>
      <c r="Y13" s="118"/>
      <c r="Z13" s="43">
        <v>44243</v>
      </c>
      <c r="AA13" s="25" t="s">
        <v>8</v>
      </c>
      <c r="AB13" s="26">
        <v>1</v>
      </c>
      <c r="AC13" s="25">
        <v>23</v>
      </c>
      <c r="AD13" s="26"/>
      <c r="AE13" s="25"/>
      <c r="AF13" s="60"/>
      <c r="AG13" s="118"/>
      <c r="AH13" s="43"/>
      <c r="AI13" s="25"/>
      <c r="AJ13" s="26"/>
      <c r="AK13" s="25"/>
      <c r="AL13" s="26"/>
      <c r="AM13" s="25"/>
      <c r="AN13" s="60"/>
      <c r="AO13" s="118"/>
      <c r="AP13" s="43"/>
      <c r="AQ13" s="25"/>
      <c r="AR13" s="26"/>
      <c r="AS13" s="25"/>
      <c r="AT13" s="26"/>
      <c r="AU13" s="25"/>
      <c r="AV13" s="60"/>
      <c r="AW13" s="118"/>
      <c r="AX13" s="43">
        <v>44243</v>
      </c>
      <c r="AY13" s="25" t="s">
        <v>9</v>
      </c>
      <c r="AZ13" s="26">
        <v>1</v>
      </c>
      <c r="BA13" s="25">
        <v>40</v>
      </c>
      <c r="BB13" s="26"/>
      <c r="BC13" s="25"/>
      <c r="BD13" s="60"/>
      <c r="BE13" s="119"/>
      <c r="BF13" s="192"/>
      <c r="BG13" s="150"/>
      <c r="BH13" s="26"/>
      <c r="BI13" s="171"/>
      <c r="BJ13" s="140"/>
      <c r="BK13" s="118"/>
      <c r="BL13" s="192"/>
      <c r="BM13" s="150"/>
      <c r="BN13" s="26"/>
      <c r="BO13" s="171"/>
      <c r="BP13" s="140"/>
      <c r="BQ13" s="118"/>
      <c r="BR13" s="192"/>
      <c r="BS13" s="150"/>
      <c r="BT13" s="26"/>
      <c r="BU13" s="171"/>
      <c r="BV13" s="140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</row>
    <row r="14" spans="1:92" s="27" customFormat="1" x14ac:dyDescent="0.45">
      <c r="A14" s="229"/>
      <c r="B14" s="43"/>
      <c r="C14" s="25"/>
      <c r="D14" s="26"/>
      <c r="E14" s="25"/>
      <c r="F14" s="26"/>
      <c r="G14" s="25"/>
      <c r="H14" s="60"/>
      <c r="I14" s="118"/>
      <c r="J14" s="43"/>
      <c r="K14" s="25"/>
      <c r="L14" s="26"/>
      <c r="M14" s="25"/>
      <c r="N14" s="26"/>
      <c r="O14" s="25"/>
      <c r="P14" s="60"/>
      <c r="Q14" s="118"/>
      <c r="R14" s="43"/>
      <c r="S14" s="25"/>
      <c r="T14" s="26"/>
      <c r="U14" s="25"/>
      <c r="V14" s="26"/>
      <c r="W14" s="25"/>
      <c r="X14" s="60"/>
      <c r="Y14" s="118"/>
      <c r="Z14" s="43">
        <v>44252</v>
      </c>
      <c r="AA14" s="25" t="s">
        <v>8</v>
      </c>
      <c r="AB14" s="26">
        <v>1</v>
      </c>
      <c r="AC14" s="25">
        <v>103</v>
      </c>
      <c r="AD14" s="26"/>
      <c r="AE14" s="25"/>
      <c r="AF14" s="60"/>
      <c r="AG14" s="118"/>
      <c r="AH14" s="43"/>
      <c r="AI14" s="25"/>
      <c r="AJ14" s="26"/>
      <c r="AK14" s="25"/>
      <c r="AL14" s="26"/>
      <c r="AM14" s="25"/>
      <c r="AN14" s="60"/>
      <c r="AO14" s="118"/>
      <c r="AP14" s="43"/>
      <c r="AQ14" s="25"/>
      <c r="AR14" s="26"/>
      <c r="AS14" s="25"/>
      <c r="AT14" s="26"/>
      <c r="AU14" s="25"/>
      <c r="AV14" s="60"/>
      <c r="AW14" s="118"/>
      <c r="AX14" s="43">
        <v>44245</v>
      </c>
      <c r="AY14" s="25" t="s">
        <v>8</v>
      </c>
      <c r="AZ14" s="26">
        <v>1</v>
      </c>
      <c r="BA14" s="25">
        <v>31.6</v>
      </c>
      <c r="BB14" s="26"/>
      <c r="BC14" s="25"/>
      <c r="BD14" s="60"/>
      <c r="BE14" s="119"/>
      <c r="BF14" s="192"/>
      <c r="BG14" s="150"/>
      <c r="BH14" s="26"/>
      <c r="BI14" s="171"/>
      <c r="BJ14" s="140"/>
      <c r="BK14" s="118"/>
      <c r="BL14" s="192"/>
      <c r="BM14" s="150"/>
      <c r="BN14" s="26"/>
      <c r="BO14" s="171"/>
      <c r="BP14" s="140"/>
      <c r="BQ14" s="118"/>
      <c r="BR14" s="192"/>
      <c r="BS14" s="150"/>
      <c r="BT14" s="26"/>
      <c r="BU14" s="171"/>
      <c r="BV14" s="140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</row>
    <row r="15" spans="1:92" s="27" customFormat="1" x14ac:dyDescent="0.45">
      <c r="A15" s="229"/>
      <c r="B15" s="43"/>
      <c r="C15" s="25"/>
      <c r="D15" s="26"/>
      <c r="E15" s="25"/>
      <c r="F15" s="26"/>
      <c r="G15" s="25"/>
      <c r="H15" s="60"/>
      <c r="I15" s="118"/>
      <c r="J15" s="43"/>
      <c r="K15" s="25"/>
      <c r="L15" s="26"/>
      <c r="M15" s="25"/>
      <c r="N15" s="26"/>
      <c r="O15" s="25"/>
      <c r="P15" s="60"/>
      <c r="Q15" s="118"/>
      <c r="R15" s="43"/>
      <c r="S15" s="25"/>
      <c r="T15" s="26"/>
      <c r="U15" s="25"/>
      <c r="V15" s="26"/>
      <c r="W15" s="25"/>
      <c r="X15" s="60"/>
      <c r="Y15" s="118"/>
      <c r="Z15" s="43"/>
      <c r="AA15" s="25"/>
      <c r="AB15" s="26"/>
      <c r="AC15" s="25"/>
      <c r="AD15" s="26"/>
      <c r="AE15" s="25"/>
      <c r="AF15" s="60"/>
      <c r="AG15" s="118"/>
      <c r="AH15" s="43"/>
      <c r="AI15" s="25"/>
      <c r="AJ15" s="26"/>
      <c r="AK15" s="25"/>
      <c r="AL15" s="26"/>
      <c r="AM15" s="25"/>
      <c r="AN15" s="60"/>
      <c r="AO15" s="118"/>
      <c r="AP15" s="43"/>
      <c r="AQ15" s="25"/>
      <c r="AR15" s="26"/>
      <c r="AS15" s="25"/>
      <c r="AT15" s="26"/>
      <c r="AU15" s="25"/>
      <c r="AV15" s="60"/>
      <c r="AW15" s="118"/>
      <c r="AX15" s="43">
        <v>44249</v>
      </c>
      <c r="AY15" s="25" t="s">
        <v>8</v>
      </c>
      <c r="AZ15" s="26">
        <v>1</v>
      </c>
      <c r="BA15" s="25">
        <v>46.3</v>
      </c>
      <c r="BB15" s="26"/>
      <c r="BC15" s="25"/>
      <c r="BD15" s="60"/>
      <c r="BE15" s="119"/>
      <c r="BF15" s="192"/>
      <c r="BG15" s="150"/>
      <c r="BH15" s="26"/>
      <c r="BI15" s="171"/>
      <c r="BJ15" s="140"/>
      <c r="BK15" s="118"/>
      <c r="BL15" s="192"/>
      <c r="BM15" s="150"/>
      <c r="BN15" s="26"/>
      <c r="BO15" s="171"/>
      <c r="BP15" s="140"/>
      <c r="BQ15" s="118"/>
      <c r="BR15" s="192"/>
      <c r="BS15" s="150"/>
      <c r="BT15" s="26"/>
      <c r="BU15" s="171"/>
      <c r="BV15" s="140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</row>
    <row r="16" spans="1:92" s="27" customFormat="1" x14ac:dyDescent="0.45">
      <c r="A16" s="229"/>
      <c r="B16" s="43"/>
      <c r="C16" s="25"/>
      <c r="D16" s="26"/>
      <c r="E16" s="25"/>
      <c r="F16" s="26"/>
      <c r="G16" s="25"/>
      <c r="H16" s="60"/>
      <c r="I16" s="118"/>
      <c r="J16" s="43"/>
      <c r="K16" s="25"/>
      <c r="L16" s="26"/>
      <c r="M16" s="25"/>
      <c r="N16" s="26"/>
      <c r="O16" s="25"/>
      <c r="P16" s="60"/>
      <c r="Q16" s="118"/>
      <c r="R16" s="43"/>
      <c r="S16" s="25"/>
      <c r="T16" s="26"/>
      <c r="U16" s="25"/>
      <c r="V16" s="26"/>
      <c r="W16" s="25"/>
      <c r="X16" s="60"/>
      <c r="Y16" s="118"/>
      <c r="Z16" s="43"/>
      <c r="AA16" s="25"/>
      <c r="AB16" s="26"/>
      <c r="AC16" s="25"/>
      <c r="AD16" s="26"/>
      <c r="AE16" s="25"/>
      <c r="AF16" s="60"/>
      <c r="AG16" s="118"/>
      <c r="AH16" s="43"/>
      <c r="AI16" s="25"/>
      <c r="AJ16" s="26"/>
      <c r="AK16" s="25"/>
      <c r="AL16" s="26"/>
      <c r="AM16" s="25"/>
      <c r="AN16" s="60"/>
      <c r="AO16" s="118"/>
      <c r="AP16" s="43"/>
      <c r="AQ16" s="25"/>
      <c r="AR16" s="26"/>
      <c r="AS16" s="25"/>
      <c r="AT16" s="26"/>
      <c r="AU16" s="25"/>
      <c r="AV16" s="60"/>
      <c r="AW16" s="118"/>
      <c r="AX16" s="43">
        <v>44249</v>
      </c>
      <c r="AY16" s="25" t="s">
        <v>8</v>
      </c>
      <c r="AZ16" s="26"/>
      <c r="BA16" s="25"/>
      <c r="BB16" s="26">
        <v>1</v>
      </c>
      <c r="BC16" s="25">
        <v>-18.100000000000001</v>
      </c>
      <c r="BD16" s="60"/>
      <c r="BE16" s="119"/>
      <c r="BF16" s="192"/>
      <c r="BG16" s="150"/>
      <c r="BH16" s="26"/>
      <c r="BI16" s="171"/>
      <c r="BJ16" s="140"/>
      <c r="BK16" s="118"/>
      <c r="BL16" s="192"/>
      <c r="BM16" s="150"/>
      <c r="BN16" s="26"/>
      <c r="BO16" s="171"/>
      <c r="BP16" s="140"/>
      <c r="BQ16" s="118"/>
      <c r="BR16" s="192"/>
      <c r="BS16" s="150"/>
      <c r="BT16" s="26"/>
      <c r="BU16" s="171"/>
      <c r="BV16" s="140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</row>
    <row r="17" spans="1:92" s="27" customFormat="1" x14ac:dyDescent="0.45">
      <c r="A17" s="229"/>
      <c r="B17" s="96">
        <v>44252</v>
      </c>
      <c r="C17" s="75" t="s">
        <v>8</v>
      </c>
      <c r="D17" s="76">
        <v>1</v>
      </c>
      <c r="E17" s="75">
        <v>216.6</v>
      </c>
      <c r="F17" s="76"/>
      <c r="G17" s="75"/>
      <c r="H17" s="97"/>
      <c r="I17" s="118"/>
      <c r="J17" s="96"/>
      <c r="K17" s="75"/>
      <c r="L17" s="76"/>
      <c r="M17" s="75"/>
      <c r="N17" s="76"/>
      <c r="O17" s="75"/>
      <c r="P17" s="97"/>
      <c r="Q17" s="118"/>
      <c r="R17" s="96"/>
      <c r="S17" s="75"/>
      <c r="T17" s="76"/>
      <c r="U17" s="75"/>
      <c r="V17" s="76"/>
      <c r="W17" s="75"/>
      <c r="X17" s="97"/>
      <c r="Y17" s="118"/>
      <c r="Z17" s="96"/>
      <c r="AA17" s="75"/>
      <c r="AB17" s="76"/>
      <c r="AC17" s="75"/>
      <c r="AD17" s="76"/>
      <c r="AE17" s="75"/>
      <c r="AF17" s="97"/>
      <c r="AG17" s="118"/>
      <c r="AH17" s="96"/>
      <c r="AI17" s="75"/>
      <c r="AJ17" s="76"/>
      <c r="AK17" s="75"/>
      <c r="AL17" s="76"/>
      <c r="AM17" s="75"/>
      <c r="AN17" s="97"/>
      <c r="AO17" s="118"/>
      <c r="AP17" s="96"/>
      <c r="AQ17" s="75"/>
      <c r="AR17" s="76"/>
      <c r="AS17" s="75"/>
      <c r="AT17" s="76"/>
      <c r="AU17" s="75"/>
      <c r="AV17" s="97"/>
      <c r="AW17" s="118"/>
      <c r="AX17" s="96"/>
      <c r="AY17" s="75"/>
      <c r="AZ17" s="76"/>
      <c r="BA17" s="75"/>
      <c r="BB17" s="76"/>
      <c r="BC17" s="75"/>
      <c r="BD17" s="97"/>
      <c r="BE17" s="119"/>
      <c r="BF17" s="193"/>
      <c r="BG17" s="151"/>
      <c r="BH17" s="76"/>
      <c r="BI17" s="172"/>
      <c r="BJ17" s="194"/>
      <c r="BK17" s="118"/>
      <c r="BL17" s="193"/>
      <c r="BM17" s="151"/>
      <c r="BN17" s="76"/>
      <c r="BO17" s="172"/>
      <c r="BP17" s="194"/>
      <c r="BQ17" s="118"/>
      <c r="BR17" s="193"/>
      <c r="BS17" s="151"/>
      <c r="BT17" s="76"/>
      <c r="BU17" s="172"/>
      <c r="BV17" s="194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</row>
    <row r="18" spans="1:92" s="30" customFormat="1" x14ac:dyDescent="0.45">
      <c r="A18" s="226" t="s">
        <v>25</v>
      </c>
      <c r="B18" s="98">
        <v>44259</v>
      </c>
      <c r="C18" s="77" t="s">
        <v>8</v>
      </c>
      <c r="D18" s="78">
        <v>1</v>
      </c>
      <c r="E18" s="77">
        <v>80</v>
      </c>
      <c r="F18" s="78"/>
      <c r="G18" s="77"/>
      <c r="H18" s="99">
        <f>SUM(E18:E24,G18:G24)</f>
        <v>-18.900000000000006</v>
      </c>
      <c r="I18" s="118"/>
      <c r="J18" s="98">
        <v>44259</v>
      </c>
      <c r="K18" s="77" t="s">
        <v>8</v>
      </c>
      <c r="L18" s="78">
        <v>1</v>
      </c>
      <c r="M18" s="77">
        <v>84.5</v>
      </c>
      <c r="N18" s="78"/>
      <c r="O18" s="77"/>
      <c r="P18" s="99">
        <f>SUM(M18:M24,O18:O24)</f>
        <v>113.5</v>
      </c>
      <c r="Q18" s="118"/>
      <c r="R18" s="98"/>
      <c r="S18" s="77"/>
      <c r="T18" s="78"/>
      <c r="U18" s="77"/>
      <c r="V18" s="78"/>
      <c r="W18" s="77"/>
      <c r="X18" s="99">
        <f>SUM(U18:U24,W18:W24)</f>
        <v>0</v>
      </c>
      <c r="Y18" s="118"/>
      <c r="Z18" s="98">
        <v>44257</v>
      </c>
      <c r="AA18" s="77" t="s">
        <v>9</v>
      </c>
      <c r="AB18" s="78">
        <v>1</v>
      </c>
      <c r="AC18" s="77">
        <v>30</v>
      </c>
      <c r="AD18" s="78"/>
      <c r="AE18" s="77"/>
      <c r="AF18" s="99">
        <f>SUM(AC18:AC24,AE18:AE24)</f>
        <v>189.70000000000002</v>
      </c>
      <c r="AG18" s="118"/>
      <c r="AH18" s="98">
        <v>44258</v>
      </c>
      <c r="AI18" s="77" t="s">
        <v>9</v>
      </c>
      <c r="AJ18" s="78"/>
      <c r="AK18" s="77"/>
      <c r="AL18" s="78">
        <v>1</v>
      </c>
      <c r="AM18" s="77">
        <v>-62.9</v>
      </c>
      <c r="AN18" s="99">
        <f>SUM(AK18:AK24,AM18:AM24)</f>
        <v>-83.9</v>
      </c>
      <c r="AO18" s="118"/>
      <c r="AP18" s="98">
        <v>44260</v>
      </c>
      <c r="AQ18" s="77" t="s">
        <v>9</v>
      </c>
      <c r="AR18" s="78">
        <v>1</v>
      </c>
      <c r="AS18" s="77">
        <v>30</v>
      </c>
      <c r="AT18" s="78"/>
      <c r="AU18" s="77"/>
      <c r="AV18" s="99">
        <f>SUM(AS18:AS24,AU18:AU24)</f>
        <v>97.2</v>
      </c>
      <c r="AW18" s="118"/>
      <c r="AX18" s="98">
        <v>44263</v>
      </c>
      <c r="AY18" s="77" t="s">
        <v>9</v>
      </c>
      <c r="AZ18" s="78">
        <v>1</v>
      </c>
      <c r="BA18" s="77">
        <v>56</v>
      </c>
      <c r="BB18" s="78"/>
      <c r="BC18" s="77"/>
      <c r="BD18" s="99">
        <f>SUM(BA18:BA24,BC18:BC24)</f>
        <v>76</v>
      </c>
      <c r="BE18" s="119"/>
      <c r="BF18" s="195">
        <f>SUM(AZ18:AZ24,AR18:AR24,AJ18:AJ24,AB18:AB24,T18:T24,L18:L24,D18:D24)</f>
        <v>13</v>
      </c>
      <c r="BG18" s="152">
        <f>SUM(BB18:BB24,AT18:AT24,AL18:AL24,AD18:AD24,V18:V24,N18:N24,F18:F24)</f>
        <v>5</v>
      </c>
      <c r="BH18" s="78">
        <f>SUM(BD18,AV18,AN18,AF18,X18,P18,H18)</f>
        <v>373.6</v>
      </c>
      <c r="BI18" s="173">
        <f>SUM(BD19,AV19,AN19,AF19,X19,P19,H19)</f>
        <v>3880.5320000000002</v>
      </c>
      <c r="BJ18" s="196"/>
      <c r="BK18" s="118"/>
      <c r="BL18" s="195">
        <f>Minors!DC17</f>
        <v>8</v>
      </c>
      <c r="BM18" s="152">
        <f>Minors!DD17</f>
        <v>4</v>
      </c>
      <c r="BN18" s="78">
        <f>Minors!DE17</f>
        <v>3910.3000000000006</v>
      </c>
      <c r="BO18" s="173">
        <f>Minors!DF17</f>
        <v>3714.9279999999999</v>
      </c>
      <c r="BP18" s="196"/>
      <c r="BQ18" s="118"/>
      <c r="BR18" s="195">
        <f>BL18+BF18</f>
        <v>21</v>
      </c>
      <c r="BS18" s="152">
        <f>BM18+BG18</f>
        <v>9</v>
      </c>
      <c r="BT18" s="78">
        <f>BN18+BH18</f>
        <v>4283.9000000000005</v>
      </c>
      <c r="BU18" s="173">
        <f>BO18+BI18</f>
        <v>7595.46</v>
      </c>
      <c r="BV18" s="196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</row>
    <row r="19" spans="1:92" s="30" customFormat="1" x14ac:dyDescent="0.45">
      <c r="A19" s="226"/>
      <c r="B19" s="44">
        <v>44272</v>
      </c>
      <c r="C19" s="28" t="s">
        <v>9</v>
      </c>
      <c r="D19" s="29"/>
      <c r="E19" s="28"/>
      <c r="F19" s="29">
        <v>1</v>
      </c>
      <c r="G19" s="28">
        <v>-66.7</v>
      </c>
      <c r="H19" s="66">
        <f>H18*H64</f>
        <v>-189.00000000000006</v>
      </c>
      <c r="I19" s="118"/>
      <c r="J19" s="44">
        <v>44286</v>
      </c>
      <c r="K19" s="28" t="s">
        <v>9</v>
      </c>
      <c r="L19" s="29">
        <v>1</v>
      </c>
      <c r="M19" s="28">
        <v>29</v>
      </c>
      <c r="N19" s="29"/>
      <c r="O19" s="28"/>
      <c r="P19" s="66">
        <f>P18*P64</f>
        <v>1135</v>
      </c>
      <c r="Q19" s="118"/>
      <c r="R19" s="44"/>
      <c r="S19" s="28"/>
      <c r="T19" s="29"/>
      <c r="U19" s="28"/>
      <c r="V19" s="29"/>
      <c r="W19" s="28"/>
      <c r="X19" s="66">
        <f>X18*X64</f>
        <v>0</v>
      </c>
      <c r="Y19" s="118"/>
      <c r="Z19" s="44">
        <v>44259</v>
      </c>
      <c r="AA19" s="28" t="s">
        <v>8</v>
      </c>
      <c r="AB19" s="29">
        <v>1</v>
      </c>
      <c r="AC19" s="28">
        <v>65.400000000000006</v>
      </c>
      <c r="AD19" s="29"/>
      <c r="AE19" s="28"/>
      <c r="AF19" s="66">
        <f>AF18*AF64</f>
        <v>1897.0000000000002</v>
      </c>
      <c r="AG19" s="118"/>
      <c r="AH19" s="44">
        <v>44266</v>
      </c>
      <c r="AI19" s="28" t="s">
        <v>8</v>
      </c>
      <c r="AJ19" s="29">
        <v>1</v>
      </c>
      <c r="AK19" s="28">
        <v>90.7</v>
      </c>
      <c r="AL19" s="29"/>
      <c r="AM19" s="28"/>
      <c r="AN19" s="66">
        <f>AN18*AN64</f>
        <v>-630.928</v>
      </c>
      <c r="AO19" s="118"/>
      <c r="AP19" s="44">
        <v>44264</v>
      </c>
      <c r="AQ19" s="28" t="s">
        <v>9</v>
      </c>
      <c r="AR19" s="29">
        <v>1</v>
      </c>
      <c r="AS19" s="28">
        <v>24</v>
      </c>
      <c r="AT19" s="29"/>
      <c r="AU19" s="28"/>
      <c r="AV19" s="66">
        <f>AV18*AV64</f>
        <v>976.86000000000013</v>
      </c>
      <c r="AW19" s="118"/>
      <c r="AX19" s="44">
        <v>44273</v>
      </c>
      <c r="AY19" s="28" t="s">
        <v>8</v>
      </c>
      <c r="AZ19" s="29">
        <v>1</v>
      </c>
      <c r="BA19" s="28">
        <v>20</v>
      </c>
      <c r="BB19" s="29"/>
      <c r="BC19" s="28"/>
      <c r="BD19" s="66">
        <f>BD18*BD64</f>
        <v>691.6</v>
      </c>
      <c r="BE19" s="121"/>
      <c r="BF19" s="197"/>
      <c r="BG19" s="153"/>
      <c r="BH19" s="29"/>
      <c r="BI19" s="174"/>
      <c r="BJ19" s="141"/>
      <c r="BK19" s="118"/>
      <c r="BL19" s="197"/>
      <c r="BM19" s="153"/>
      <c r="BN19" s="29"/>
      <c r="BO19" s="174"/>
      <c r="BP19" s="141"/>
      <c r="BQ19" s="118"/>
      <c r="BR19" s="197"/>
      <c r="BS19" s="153"/>
      <c r="BT19" s="29"/>
      <c r="BU19" s="174"/>
      <c r="BV19" s="141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</row>
    <row r="20" spans="1:92" s="30" customFormat="1" x14ac:dyDescent="0.45">
      <c r="A20" s="226"/>
      <c r="B20" s="44">
        <v>44286</v>
      </c>
      <c r="C20" s="28" t="s">
        <v>9</v>
      </c>
      <c r="D20" s="29"/>
      <c r="E20" s="28"/>
      <c r="F20" s="29">
        <v>1</v>
      </c>
      <c r="G20" s="28">
        <v>-32.200000000000003</v>
      </c>
      <c r="H20" s="66"/>
      <c r="I20" s="118"/>
      <c r="J20" s="44"/>
      <c r="K20" s="28"/>
      <c r="L20" s="29"/>
      <c r="M20" s="28"/>
      <c r="N20" s="29"/>
      <c r="O20" s="28"/>
      <c r="P20" s="66"/>
      <c r="Q20" s="118"/>
      <c r="R20" s="44"/>
      <c r="S20" s="28"/>
      <c r="T20" s="29"/>
      <c r="U20" s="28"/>
      <c r="V20" s="29"/>
      <c r="W20" s="28"/>
      <c r="X20" s="66"/>
      <c r="Y20" s="118"/>
      <c r="Z20" s="44">
        <v>44260</v>
      </c>
      <c r="AA20" s="28" t="s">
        <v>9</v>
      </c>
      <c r="AB20" s="29">
        <v>1</v>
      </c>
      <c r="AC20" s="28">
        <v>28.4</v>
      </c>
      <c r="AD20" s="29"/>
      <c r="AE20" s="28"/>
      <c r="AF20" s="66"/>
      <c r="AG20" s="118"/>
      <c r="AH20" s="44">
        <v>44279</v>
      </c>
      <c r="AI20" s="28" t="s">
        <v>8</v>
      </c>
      <c r="AJ20" s="29"/>
      <c r="AK20" s="28"/>
      <c r="AL20" s="29">
        <v>1</v>
      </c>
      <c r="AM20" s="28">
        <v>-53</v>
      </c>
      <c r="AN20" s="66"/>
      <c r="AO20" s="118"/>
      <c r="AP20" s="44">
        <v>44277</v>
      </c>
      <c r="AQ20" s="28" t="s">
        <v>8</v>
      </c>
      <c r="AR20" s="29">
        <v>1</v>
      </c>
      <c r="AS20" s="28">
        <v>43.2</v>
      </c>
      <c r="AT20" s="29"/>
      <c r="AU20" s="28"/>
      <c r="AV20" s="66"/>
      <c r="AW20" s="118"/>
      <c r="AX20" s="44"/>
      <c r="AY20" s="28"/>
      <c r="AZ20" s="29"/>
      <c r="BA20" s="28"/>
      <c r="BB20" s="29"/>
      <c r="BC20" s="28"/>
      <c r="BD20" s="66"/>
      <c r="BE20" s="121"/>
      <c r="BF20" s="197"/>
      <c r="BG20" s="153"/>
      <c r="BH20" s="29"/>
      <c r="BI20" s="174"/>
      <c r="BJ20" s="141"/>
      <c r="BK20" s="118"/>
      <c r="BL20" s="197"/>
      <c r="BM20" s="153"/>
      <c r="BN20" s="29"/>
      <c r="BO20" s="174"/>
      <c r="BP20" s="141"/>
      <c r="BQ20" s="118"/>
      <c r="BR20" s="197"/>
      <c r="BS20" s="153"/>
      <c r="BT20" s="29"/>
      <c r="BU20" s="174"/>
      <c r="BV20" s="141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</row>
    <row r="21" spans="1:92" s="30" customFormat="1" x14ac:dyDescent="0.45">
      <c r="A21" s="226"/>
      <c r="B21" s="44"/>
      <c r="C21" s="28"/>
      <c r="D21" s="29"/>
      <c r="E21" s="28"/>
      <c r="F21" s="29"/>
      <c r="G21" s="28"/>
      <c r="H21" s="66"/>
      <c r="I21" s="118"/>
      <c r="J21" s="44"/>
      <c r="K21" s="28"/>
      <c r="L21" s="29"/>
      <c r="M21" s="28"/>
      <c r="N21" s="29"/>
      <c r="O21" s="28"/>
      <c r="P21" s="66"/>
      <c r="Q21" s="118"/>
      <c r="R21" s="44"/>
      <c r="S21" s="28"/>
      <c r="T21" s="29"/>
      <c r="U21" s="28"/>
      <c r="V21" s="29"/>
      <c r="W21" s="28"/>
      <c r="X21" s="66"/>
      <c r="Y21" s="118"/>
      <c r="Z21" s="44">
        <v>44265</v>
      </c>
      <c r="AA21" s="28" t="s">
        <v>9</v>
      </c>
      <c r="AB21" s="29">
        <v>1</v>
      </c>
      <c r="AC21" s="28">
        <v>65.900000000000006</v>
      </c>
      <c r="AD21" s="29"/>
      <c r="AE21" s="28"/>
      <c r="AF21" s="66"/>
      <c r="AG21" s="118"/>
      <c r="AH21" s="44">
        <v>44285</v>
      </c>
      <c r="AI21" s="28" t="s">
        <v>9</v>
      </c>
      <c r="AJ21" s="29"/>
      <c r="AK21" s="28"/>
      <c r="AL21" s="29">
        <v>1</v>
      </c>
      <c r="AM21" s="28">
        <v>-58.7</v>
      </c>
      <c r="AN21" s="66"/>
      <c r="AO21" s="118"/>
      <c r="AP21" s="44"/>
      <c r="AQ21" s="28"/>
      <c r="AR21" s="29"/>
      <c r="AS21" s="28"/>
      <c r="AT21" s="29"/>
      <c r="AU21" s="28"/>
      <c r="AV21" s="66"/>
      <c r="AW21" s="118"/>
      <c r="AX21" s="44"/>
      <c r="AY21" s="28"/>
      <c r="AZ21" s="29"/>
      <c r="BA21" s="28"/>
      <c r="BB21" s="29"/>
      <c r="BC21" s="28"/>
      <c r="BD21" s="66"/>
      <c r="BE21" s="121"/>
      <c r="BF21" s="197"/>
      <c r="BG21" s="153"/>
      <c r="BH21" s="29"/>
      <c r="BI21" s="174"/>
      <c r="BJ21" s="141"/>
      <c r="BK21" s="118"/>
      <c r="BL21" s="197"/>
      <c r="BM21" s="153"/>
      <c r="BN21" s="29"/>
      <c r="BO21" s="174"/>
      <c r="BP21" s="141"/>
      <c r="BQ21" s="118"/>
      <c r="BR21" s="197"/>
      <c r="BS21" s="153"/>
      <c r="BT21" s="29"/>
      <c r="BU21" s="174"/>
      <c r="BV21" s="141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</row>
    <row r="22" spans="1:92" s="30" customFormat="1" x14ac:dyDescent="0.45">
      <c r="A22" s="226"/>
      <c r="B22" s="44"/>
      <c r="C22" s="28"/>
      <c r="D22" s="29"/>
      <c r="E22" s="28"/>
      <c r="F22" s="29"/>
      <c r="G22" s="28"/>
      <c r="H22" s="66"/>
      <c r="I22" s="118"/>
      <c r="J22" s="44"/>
      <c r="K22" s="28"/>
      <c r="L22" s="29"/>
      <c r="M22" s="28"/>
      <c r="N22" s="29"/>
      <c r="O22" s="28"/>
      <c r="P22" s="66"/>
      <c r="Q22" s="118"/>
      <c r="R22" s="44"/>
      <c r="S22" s="28"/>
      <c r="T22" s="29"/>
      <c r="U22" s="28"/>
      <c r="V22" s="29"/>
      <c r="W22" s="28"/>
      <c r="X22" s="66"/>
      <c r="Y22" s="118"/>
      <c r="Z22" s="44"/>
      <c r="AA22" s="28"/>
      <c r="AB22" s="29"/>
      <c r="AC22" s="28"/>
      <c r="AD22" s="29"/>
      <c r="AE22" s="28"/>
      <c r="AF22" s="66"/>
      <c r="AG22" s="118"/>
      <c r="AH22" s="44"/>
      <c r="AI22" s="28"/>
      <c r="AJ22" s="29"/>
      <c r="AK22" s="28"/>
      <c r="AL22" s="29"/>
      <c r="AM22" s="28"/>
      <c r="AN22" s="66"/>
      <c r="AO22" s="118"/>
      <c r="AP22" s="44"/>
      <c r="AQ22" s="28"/>
      <c r="AR22" s="29"/>
      <c r="AS22" s="28"/>
      <c r="AT22" s="29"/>
      <c r="AU22" s="28"/>
      <c r="AV22" s="66"/>
      <c r="AW22" s="118"/>
      <c r="AX22" s="44"/>
      <c r="AY22" s="28"/>
      <c r="AZ22" s="29"/>
      <c r="BA22" s="28"/>
      <c r="BB22" s="29"/>
      <c r="BC22" s="28"/>
      <c r="BD22" s="66"/>
      <c r="BE22" s="121"/>
      <c r="BF22" s="197"/>
      <c r="BG22" s="153"/>
      <c r="BH22" s="29"/>
      <c r="BI22" s="174"/>
      <c r="BJ22" s="141"/>
      <c r="BK22" s="118"/>
      <c r="BL22" s="197"/>
      <c r="BM22" s="153"/>
      <c r="BN22" s="29"/>
      <c r="BO22" s="174"/>
      <c r="BP22" s="141"/>
      <c r="BQ22" s="118"/>
      <c r="BR22" s="197"/>
      <c r="BS22" s="153"/>
      <c r="BT22" s="29"/>
      <c r="BU22" s="174"/>
      <c r="BV22" s="141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</row>
    <row r="23" spans="1:92" s="30" customFormat="1" x14ac:dyDescent="0.45">
      <c r="A23" s="226"/>
      <c r="B23" s="44"/>
      <c r="C23" s="28"/>
      <c r="D23" s="29"/>
      <c r="E23" s="28"/>
      <c r="F23" s="29"/>
      <c r="G23" s="28"/>
      <c r="H23" s="66"/>
      <c r="I23" s="118"/>
      <c r="J23" s="44"/>
      <c r="K23" s="28"/>
      <c r="L23" s="29"/>
      <c r="M23" s="28"/>
      <c r="N23" s="29"/>
      <c r="O23" s="28"/>
      <c r="P23" s="66"/>
      <c r="Q23" s="118"/>
      <c r="R23" s="44"/>
      <c r="S23" s="28"/>
      <c r="T23" s="29"/>
      <c r="U23" s="28"/>
      <c r="V23" s="29"/>
      <c r="W23" s="28"/>
      <c r="X23" s="66"/>
      <c r="Y23" s="118"/>
      <c r="Z23" s="44"/>
      <c r="AA23" s="28"/>
      <c r="AB23" s="29"/>
      <c r="AC23" s="28"/>
      <c r="AD23" s="29"/>
      <c r="AE23" s="28"/>
      <c r="AF23" s="66"/>
      <c r="AG23" s="118"/>
      <c r="AH23" s="44"/>
      <c r="AI23" s="28"/>
      <c r="AJ23" s="29"/>
      <c r="AK23" s="28"/>
      <c r="AL23" s="29"/>
      <c r="AM23" s="28"/>
      <c r="AN23" s="66"/>
      <c r="AO23" s="118"/>
      <c r="AP23" s="44"/>
      <c r="AQ23" s="28"/>
      <c r="AR23" s="29"/>
      <c r="AS23" s="28"/>
      <c r="AT23" s="29"/>
      <c r="AU23" s="28"/>
      <c r="AV23" s="66"/>
      <c r="AW23" s="118"/>
      <c r="AX23" s="44"/>
      <c r="AY23" s="28"/>
      <c r="AZ23" s="29"/>
      <c r="BA23" s="28"/>
      <c r="BB23" s="29"/>
      <c r="BC23" s="28"/>
      <c r="BD23" s="66"/>
      <c r="BE23" s="121"/>
      <c r="BF23" s="197"/>
      <c r="BG23" s="153"/>
      <c r="BH23" s="29"/>
      <c r="BI23" s="174"/>
      <c r="BJ23" s="141"/>
      <c r="BK23" s="118"/>
      <c r="BL23" s="197"/>
      <c r="BM23" s="153"/>
      <c r="BN23" s="29"/>
      <c r="BO23" s="174"/>
      <c r="BP23" s="141"/>
      <c r="BQ23" s="118"/>
      <c r="BR23" s="197"/>
      <c r="BS23" s="153"/>
      <c r="BT23" s="29"/>
      <c r="BU23" s="174"/>
      <c r="BV23" s="141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</row>
    <row r="24" spans="1:92" s="30" customFormat="1" x14ac:dyDescent="0.45">
      <c r="A24" s="226"/>
      <c r="B24" s="100"/>
      <c r="C24" s="79"/>
      <c r="D24" s="80"/>
      <c r="E24" s="79"/>
      <c r="F24" s="80"/>
      <c r="G24" s="79"/>
      <c r="H24" s="101"/>
      <c r="I24" s="118"/>
      <c r="J24" s="100"/>
      <c r="K24" s="79"/>
      <c r="L24" s="80"/>
      <c r="M24" s="79"/>
      <c r="N24" s="80"/>
      <c r="O24" s="79"/>
      <c r="P24" s="101"/>
      <c r="Q24" s="118"/>
      <c r="R24" s="100"/>
      <c r="S24" s="79"/>
      <c r="T24" s="80"/>
      <c r="U24" s="79"/>
      <c r="V24" s="80"/>
      <c r="W24" s="79"/>
      <c r="X24" s="101"/>
      <c r="Y24" s="118"/>
      <c r="Z24" s="100"/>
      <c r="AA24" s="79"/>
      <c r="AB24" s="80"/>
      <c r="AC24" s="79"/>
      <c r="AD24" s="80"/>
      <c r="AE24" s="79"/>
      <c r="AF24" s="101"/>
      <c r="AG24" s="118"/>
      <c r="AH24" s="100"/>
      <c r="AI24" s="79"/>
      <c r="AJ24" s="80"/>
      <c r="AK24" s="79"/>
      <c r="AL24" s="80"/>
      <c r="AM24" s="79"/>
      <c r="AN24" s="101"/>
      <c r="AO24" s="118"/>
      <c r="AP24" s="100"/>
      <c r="AQ24" s="79"/>
      <c r="AR24" s="80"/>
      <c r="AS24" s="79"/>
      <c r="AT24" s="80"/>
      <c r="AU24" s="79"/>
      <c r="AV24" s="101"/>
      <c r="AW24" s="118"/>
      <c r="AX24" s="100"/>
      <c r="AY24" s="79"/>
      <c r="AZ24" s="80"/>
      <c r="BA24" s="79"/>
      <c r="BB24" s="80"/>
      <c r="BC24" s="79"/>
      <c r="BD24" s="101"/>
      <c r="BE24" s="119"/>
      <c r="BF24" s="198"/>
      <c r="BG24" s="154"/>
      <c r="BH24" s="80"/>
      <c r="BI24" s="175"/>
      <c r="BJ24" s="199"/>
      <c r="BK24" s="118"/>
      <c r="BL24" s="198"/>
      <c r="BM24" s="154"/>
      <c r="BN24" s="80"/>
      <c r="BO24" s="175"/>
      <c r="BP24" s="199"/>
      <c r="BQ24" s="118"/>
      <c r="BR24" s="198"/>
      <c r="BS24" s="154"/>
      <c r="BT24" s="80"/>
      <c r="BU24" s="175"/>
      <c r="BV24" s="199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</row>
    <row r="25" spans="1:92" s="33" customFormat="1" x14ac:dyDescent="0.45">
      <c r="A25" s="230" t="s">
        <v>26</v>
      </c>
      <c r="B25" s="102">
        <v>44293</v>
      </c>
      <c r="C25" s="81" t="s">
        <v>9</v>
      </c>
      <c r="D25" s="82"/>
      <c r="E25" s="81"/>
      <c r="F25" s="82">
        <v>1</v>
      </c>
      <c r="G25" s="81">
        <v>-25.6</v>
      </c>
      <c r="H25" s="103">
        <f>SUM(E25:E31,G25:G31)</f>
        <v>72.5</v>
      </c>
      <c r="I25" s="118"/>
      <c r="J25" s="102">
        <v>44300</v>
      </c>
      <c r="K25" s="81" t="s">
        <v>8</v>
      </c>
      <c r="L25" s="82"/>
      <c r="M25" s="81"/>
      <c r="N25" s="82">
        <v>1</v>
      </c>
      <c r="O25" s="81">
        <v>-20.100000000000001</v>
      </c>
      <c r="P25" s="103">
        <f>SUM(M25:M31,O25:O31)</f>
        <v>-56.1</v>
      </c>
      <c r="Q25" s="118"/>
      <c r="R25" s="102">
        <v>44291</v>
      </c>
      <c r="S25" s="81" t="s">
        <v>9</v>
      </c>
      <c r="T25" s="82">
        <v>1</v>
      </c>
      <c r="U25" s="81">
        <v>40</v>
      </c>
      <c r="V25" s="82"/>
      <c r="W25" s="81"/>
      <c r="X25" s="103">
        <f>SUM(U25:U31,W25:W31)</f>
        <v>180.7</v>
      </c>
      <c r="Y25" s="118"/>
      <c r="Z25" s="102">
        <v>44299</v>
      </c>
      <c r="AA25" s="81" t="s">
        <v>9</v>
      </c>
      <c r="AB25" s="82">
        <v>1</v>
      </c>
      <c r="AC25" s="81">
        <v>97.1</v>
      </c>
      <c r="AD25" s="82"/>
      <c r="AE25" s="81"/>
      <c r="AF25" s="103">
        <f>SUM(AC25:AC31,AE25:AE31)</f>
        <v>97.1</v>
      </c>
      <c r="AG25" s="118"/>
      <c r="AH25" s="102">
        <v>44291</v>
      </c>
      <c r="AI25" s="81" t="s">
        <v>8</v>
      </c>
      <c r="AJ25" s="82">
        <v>1</v>
      </c>
      <c r="AK25" s="81">
        <v>33</v>
      </c>
      <c r="AL25" s="82"/>
      <c r="AM25" s="81"/>
      <c r="AN25" s="103">
        <f>SUM(AK25:AK31,AM25:AM31)</f>
        <v>107.9</v>
      </c>
      <c r="AO25" s="118"/>
      <c r="AP25" s="102">
        <v>44292</v>
      </c>
      <c r="AQ25" s="81" t="s">
        <v>8</v>
      </c>
      <c r="AR25" s="82">
        <v>1</v>
      </c>
      <c r="AS25" s="81">
        <v>126</v>
      </c>
      <c r="AT25" s="82"/>
      <c r="AU25" s="81"/>
      <c r="AV25" s="103">
        <f>SUM(AS25:AS31,AU25:AU31)</f>
        <v>94.5</v>
      </c>
      <c r="AW25" s="118"/>
      <c r="AX25" s="102">
        <v>44292</v>
      </c>
      <c r="AY25" s="81" t="s">
        <v>8</v>
      </c>
      <c r="AZ25" s="82">
        <v>1</v>
      </c>
      <c r="BA25" s="81">
        <v>65.400000000000006</v>
      </c>
      <c r="BB25" s="82"/>
      <c r="BC25" s="81"/>
      <c r="BD25" s="103">
        <f>SUM(BA25:BA31,BC25:BC31)</f>
        <v>65.400000000000006</v>
      </c>
      <c r="BE25" s="119"/>
      <c r="BF25" s="116">
        <f>SUM(AZ25:AZ31,AR25:AR31,AJ25:AJ31,AB25:AB31,T25:T31,L25:L31,D25:D31)</f>
        <v>9</v>
      </c>
      <c r="BG25" s="155">
        <f>SUM(BB25:BB31,AT25:AT31,AL25:AL31,AD25:AD31,V25:V31,N25:N31,F25:F31)</f>
        <v>6</v>
      </c>
      <c r="BH25" s="82">
        <f>SUM(BD25,AV25,AN25,AF25,X25,P25,H25)</f>
        <v>561.99999999999989</v>
      </c>
      <c r="BI25" s="176">
        <f>SUM(BD26,AV26,AN26,AF26,X26,P26,H26)</f>
        <v>5298.2730000000001</v>
      </c>
      <c r="BJ25" s="200"/>
      <c r="BK25" s="118"/>
      <c r="BL25" s="116">
        <f>Minors!DC24</f>
        <v>13</v>
      </c>
      <c r="BM25" s="155">
        <f>Minors!DD24</f>
        <v>6</v>
      </c>
      <c r="BN25" s="82">
        <f>Minors!DE24</f>
        <v>-478.5</v>
      </c>
      <c r="BO25" s="176">
        <f>Minors!DF24</f>
        <v>3885.4339999999997</v>
      </c>
      <c r="BP25" s="200"/>
      <c r="BQ25" s="118"/>
      <c r="BR25" s="116">
        <f>BL25+BF25</f>
        <v>22</v>
      </c>
      <c r="BS25" s="155">
        <f>BM25+BG25</f>
        <v>12</v>
      </c>
      <c r="BT25" s="82">
        <f>BN25+BH25</f>
        <v>83.499999999999886</v>
      </c>
      <c r="BU25" s="176">
        <f>BO25+BI25</f>
        <v>9183.7070000000003</v>
      </c>
      <c r="BV25" s="200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</row>
    <row r="26" spans="1:92" s="33" customFormat="1" x14ac:dyDescent="0.45">
      <c r="A26" s="230"/>
      <c r="B26" s="45">
        <v>44299</v>
      </c>
      <c r="C26" s="31" t="s">
        <v>9</v>
      </c>
      <c r="D26" s="32">
        <v>1</v>
      </c>
      <c r="E26" s="31">
        <v>121.5</v>
      </c>
      <c r="F26" s="32"/>
      <c r="G26" s="31"/>
      <c r="H26" s="67">
        <f>H25*H64</f>
        <v>725</v>
      </c>
      <c r="I26" s="118"/>
      <c r="J26" s="45">
        <v>44301</v>
      </c>
      <c r="K26" s="31" t="s">
        <v>8</v>
      </c>
      <c r="L26" s="32"/>
      <c r="M26" s="31"/>
      <c r="N26" s="32">
        <v>1</v>
      </c>
      <c r="O26" s="31">
        <v>-36</v>
      </c>
      <c r="P26" s="67">
        <f>P25*P64</f>
        <v>-561</v>
      </c>
      <c r="Q26" s="118"/>
      <c r="R26" s="45">
        <v>44293</v>
      </c>
      <c r="S26" s="31" t="s">
        <v>9</v>
      </c>
      <c r="T26" s="32"/>
      <c r="U26" s="31"/>
      <c r="V26" s="32">
        <v>1</v>
      </c>
      <c r="W26" s="31">
        <v>-59.4</v>
      </c>
      <c r="X26" s="67">
        <f>X25*X64</f>
        <v>1807</v>
      </c>
      <c r="Y26" s="118"/>
      <c r="Z26" s="45"/>
      <c r="AA26" s="31"/>
      <c r="AB26" s="32"/>
      <c r="AC26" s="31"/>
      <c r="AD26" s="32"/>
      <c r="AE26" s="31"/>
      <c r="AF26" s="67">
        <f>AF25*AF64</f>
        <v>971</v>
      </c>
      <c r="AG26" s="118"/>
      <c r="AH26" s="45">
        <v>44299</v>
      </c>
      <c r="AI26" s="31" t="s">
        <v>8</v>
      </c>
      <c r="AJ26" s="32">
        <v>1</v>
      </c>
      <c r="AK26" s="31">
        <v>74.900000000000006</v>
      </c>
      <c r="AL26" s="32"/>
      <c r="AM26" s="31"/>
      <c r="AN26" s="67">
        <f>AN25*AN64</f>
        <v>811.40800000000002</v>
      </c>
      <c r="AO26" s="118"/>
      <c r="AP26" s="45">
        <v>44301</v>
      </c>
      <c r="AQ26" s="31" t="s">
        <v>9</v>
      </c>
      <c r="AR26" s="32"/>
      <c r="AS26" s="31"/>
      <c r="AT26" s="32">
        <v>1</v>
      </c>
      <c r="AU26" s="31">
        <v>-31.5</v>
      </c>
      <c r="AV26" s="67">
        <f>AV25*AV64</f>
        <v>949.72500000000002</v>
      </c>
      <c r="AW26" s="118"/>
      <c r="AX26" s="45"/>
      <c r="AY26" s="31"/>
      <c r="AZ26" s="32"/>
      <c r="BA26" s="31"/>
      <c r="BB26" s="32"/>
      <c r="BC26" s="31"/>
      <c r="BD26" s="67">
        <f>BD25*BD64</f>
        <v>595.14</v>
      </c>
      <c r="BE26" s="121"/>
      <c r="BF26" s="201"/>
      <c r="BG26" s="156"/>
      <c r="BH26" s="32"/>
      <c r="BI26" s="177"/>
      <c r="BJ26" s="142"/>
      <c r="BK26" s="118"/>
      <c r="BL26" s="201"/>
      <c r="BM26" s="156"/>
      <c r="BN26" s="32"/>
      <c r="BO26" s="177"/>
      <c r="BP26" s="142"/>
      <c r="BQ26" s="118"/>
      <c r="BR26" s="201"/>
      <c r="BS26" s="156"/>
      <c r="BT26" s="32"/>
      <c r="BU26" s="177"/>
      <c r="BV26" s="142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</row>
    <row r="27" spans="1:92" s="33" customFormat="1" x14ac:dyDescent="0.45">
      <c r="A27" s="230"/>
      <c r="B27" s="45">
        <v>44298</v>
      </c>
      <c r="C27" s="31" t="s">
        <v>9</v>
      </c>
      <c r="D27" s="32"/>
      <c r="E27" s="31"/>
      <c r="F27" s="32">
        <v>1</v>
      </c>
      <c r="G27" s="31">
        <v>-23.4</v>
      </c>
      <c r="H27" s="67"/>
      <c r="I27" s="118"/>
      <c r="J27" s="45"/>
      <c r="K27" s="31"/>
      <c r="L27" s="32"/>
      <c r="M27" s="31"/>
      <c r="N27" s="32"/>
      <c r="O27" s="31"/>
      <c r="P27" s="67"/>
      <c r="Q27" s="118"/>
      <c r="R27" s="45">
        <v>44293</v>
      </c>
      <c r="S27" s="31" t="s">
        <v>8</v>
      </c>
      <c r="T27" s="32">
        <v>1</v>
      </c>
      <c r="U27" s="31">
        <v>66.400000000000006</v>
      </c>
      <c r="V27" s="32"/>
      <c r="W27" s="31"/>
      <c r="X27" s="67"/>
      <c r="Y27" s="118"/>
      <c r="Z27" s="45"/>
      <c r="AA27" s="31"/>
      <c r="AB27" s="32"/>
      <c r="AC27" s="31"/>
      <c r="AD27" s="32"/>
      <c r="AE27" s="31"/>
      <c r="AF27" s="67"/>
      <c r="AG27" s="118"/>
      <c r="AH27" s="45"/>
      <c r="AI27" s="31"/>
      <c r="AJ27" s="32"/>
      <c r="AK27" s="31"/>
      <c r="AL27" s="32"/>
      <c r="AM27" s="31"/>
      <c r="AN27" s="67"/>
      <c r="AO27" s="118"/>
      <c r="AP27" s="45"/>
      <c r="AQ27" s="31"/>
      <c r="AR27" s="32"/>
      <c r="AS27" s="31"/>
      <c r="AT27" s="32"/>
      <c r="AU27" s="31"/>
      <c r="AV27" s="67"/>
      <c r="AW27" s="118"/>
      <c r="AX27" s="45"/>
      <c r="AY27" s="31"/>
      <c r="AZ27" s="32"/>
      <c r="BA27" s="31"/>
      <c r="BB27" s="32"/>
      <c r="BC27" s="31"/>
      <c r="BD27" s="67"/>
      <c r="BE27" s="121"/>
      <c r="BF27" s="201"/>
      <c r="BG27" s="156"/>
      <c r="BH27" s="32"/>
      <c r="BI27" s="177"/>
      <c r="BJ27" s="142"/>
      <c r="BK27" s="118"/>
      <c r="BL27" s="201"/>
      <c r="BM27" s="156"/>
      <c r="BN27" s="32"/>
      <c r="BO27" s="177"/>
      <c r="BP27" s="142"/>
      <c r="BQ27" s="118"/>
      <c r="BR27" s="201"/>
      <c r="BS27" s="156"/>
      <c r="BT27" s="32"/>
      <c r="BU27" s="177"/>
      <c r="BV27" s="142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</row>
    <row r="28" spans="1:92" s="33" customFormat="1" x14ac:dyDescent="0.45">
      <c r="A28" s="230"/>
      <c r="B28" s="45"/>
      <c r="C28" s="31"/>
      <c r="D28" s="32"/>
      <c r="E28" s="31"/>
      <c r="F28" s="32"/>
      <c r="G28" s="31"/>
      <c r="H28" s="67"/>
      <c r="I28" s="118"/>
      <c r="J28" s="45"/>
      <c r="K28" s="31"/>
      <c r="L28" s="32"/>
      <c r="M28" s="31"/>
      <c r="N28" s="32"/>
      <c r="O28" s="31"/>
      <c r="P28" s="67"/>
      <c r="Q28" s="118"/>
      <c r="R28" s="45">
        <v>44304</v>
      </c>
      <c r="S28" s="31" t="s">
        <v>9</v>
      </c>
      <c r="T28" s="32">
        <v>1</v>
      </c>
      <c r="U28" s="31">
        <v>133.69999999999999</v>
      </c>
      <c r="V28" s="32"/>
      <c r="W28" s="31"/>
      <c r="X28" s="67"/>
      <c r="Y28" s="118"/>
      <c r="Z28" s="45"/>
      <c r="AA28" s="31"/>
      <c r="AB28" s="32"/>
      <c r="AC28" s="31"/>
      <c r="AD28" s="32"/>
      <c r="AE28" s="31"/>
      <c r="AF28" s="67"/>
      <c r="AG28" s="118"/>
      <c r="AH28" s="45"/>
      <c r="AI28" s="31"/>
      <c r="AJ28" s="32"/>
      <c r="AK28" s="31"/>
      <c r="AL28" s="32"/>
      <c r="AM28" s="31"/>
      <c r="AN28" s="67"/>
      <c r="AO28" s="118"/>
      <c r="AP28" s="45"/>
      <c r="AQ28" s="31"/>
      <c r="AR28" s="32"/>
      <c r="AS28" s="31"/>
      <c r="AT28" s="32"/>
      <c r="AU28" s="31"/>
      <c r="AV28" s="67"/>
      <c r="AW28" s="118"/>
      <c r="AX28" s="45"/>
      <c r="AY28" s="31"/>
      <c r="AZ28" s="32"/>
      <c r="BA28" s="31"/>
      <c r="BB28" s="32"/>
      <c r="BC28" s="31"/>
      <c r="BD28" s="67"/>
      <c r="BE28" s="121"/>
      <c r="BF28" s="201"/>
      <c r="BG28" s="156"/>
      <c r="BH28" s="32"/>
      <c r="BI28" s="177"/>
      <c r="BJ28" s="142"/>
      <c r="BK28" s="118"/>
      <c r="BL28" s="201"/>
      <c r="BM28" s="156"/>
      <c r="BN28" s="32"/>
      <c r="BO28" s="177"/>
      <c r="BP28" s="142"/>
      <c r="BQ28" s="118"/>
      <c r="BR28" s="201"/>
      <c r="BS28" s="156"/>
      <c r="BT28" s="32"/>
      <c r="BU28" s="177"/>
      <c r="BV28" s="142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</row>
    <row r="29" spans="1:92" s="33" customFormat="1" x14ac:dyDescent="0.45">
      <c r="A29" s="230"/>
      <c r="B29" s="45"/>
      <c r="C29" s="31"/>
      <c r="D29" s="32"/>
      <c r="E29" s="31"/>
      <c r="F29" s="32"/>
      <c r="G29" s="31"/>
      <c r="H29" s="67"/>
      <c r="I29" s="118"/>
      <c r="J29" s="45"/>
      <c r="K29" s="31"/>
      <c r="L29" s="32"/>
      <c r="M29" s="31"/>
      <c r="N29" s="32"/>
      <c r="O29" s="31"/>
      <c r="P29" s="67"/>
      <c r="Q29" s="118"/>
      <c r="R29" s="45"/>
      <c r="S29" s="31"/>
      <c r="T29" s="32"/>
      <c r="U29" s="31"/>
      <c r="V29" s="32"/>
      <c r="W29" s="31"/>
      <c r="X29" s="67"/>
      <c r="Y29" s="118"/>
      <c r="Z29" s="45"/>
      <c r="AA29" s="31"/>
      <c r="AB29" s="32"/>
      <c r="AC29" s="31"/>
      <c r="AD29" s="32"/>
      <c r="AE29" s="31"/>
      <c r="AF29" s="67"/>
      <c r="AG29" s="118"/>
      <c r="AH29" s="45"/>
      <c r="AI29" s="31"/>
      <c r="AJ29" s="32"/>
      <c r="AK29" s="31"/>
      <c r="AL29" s="32"/>
      <c r="AM29" s="31"/>
      <c r="AN29" s="67"/>
      <c r="AO29" s="118"/>
      <c r="AP29" s="45"/>
      <c r="AQ29" s="31"/>
      <c r="AR29" s="32"/>
      <c r="AS29" s="31"/>
      <c r="AT29" s="32"/>
      <c r="AU29" s="31"/>
      <c r="AV29" s="67"/>
      <c r="AW29" s="118"/>
      <c r="AX29" s="45"/>
      <c r="AY29" s="31"/>
      <c r="AZ29" s="32"/>
      <c r="BA29" s="31"/>
      <c r="BB29" s="32"/>
      <c r="BC29" s="31"/>
      <c r="BD29" s="67"/>
      <c r="BE29" s="121"/>
      <c r="BF29" s="201"/>
      <c r="BG29" s="156"/>
      <c r="BH29" s="32"/>
      <c r="BI29" s="177"/>
      <c r="BJ29" s="142"/>
      <c r="BK29" s="118"/>
      <c r="BL29" s="201"/>
      <c r="BM29" s="156"/>
      <c r="BN29" s="32"/>
      <c r="BO29" s="177"/>
      <c r="BP29" s="142"/>
      <c r="BQ29" s="118"/>
      <c r="BR29" s="201"/>
      <c r="BS29" s="156"/>
      <c r="BT29" s="32"/>
      <c r="BU29" s="177"/>
      <c r="BV29" s="142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</row>
    <row r="30" spans="1:92" s="33" customFormat="1" x14ac:dyDescent="0.45">
      <c r="A30" s="230"/>
      <c r="B30" s="45"/>
      <c r="C30" s="31"/>
      <c r="D30" s="32"/>
      <c r="E30" s="31"/>
      <c r="F30" s="32"/>
      <c r="G30" s="31"/>
      <c r="H30" s="67"/>
      <c r="I30" s="118"/>
      <c r="J30" s="45"/>
      <c r="K30" s="31"/>
      <c r="L30" s="32"/>
      <c r="M30" s="31"/>
      <c r="N30" s="32"/>
      <c r="O30" s="31"/>
      <c r="P30" s="67"/>
      <c r="Q30" s="118"/>
      <c r="R30" s="45"/>
      <c r="S30" s="31"/>
      <c r="T30" s="32"/>
      <c r="U30" s="31"/>
      <c r="V30" s="32"/>
      <c r="W30" s="31"/>
      <c r="X30" s="67"/>
      <c r="Y30" s="118"/>
      <c r="Z30" s="45"/>
      <c r="AA30" s="31"/>
      <c r="AB30" s="32"/>
      <c r="AC30" s="31"/>
      <c r="AD30" s="32"/>
      <c r="AE30" s="31"/>
      <c r="AF30" s="67"/>
      <c r="AG30" s="118"/>
      <c r="AH30" s="45"/>
      <c r="AI30" s="31"/>
      <c r="AJ30" s="32"/>
      <c r="AK30" s="31"/>
      <c r="AL30" s="32"/>
      <c r="AM30" s="31"/>
      <c r="AN30" s="67"/>
      <c r="AO30" s="118"/>
      <c r="AP30" s="45"/>
      <c r="AQ30" s="31"/>
      <c r="AR30" s="32"/>
      <c r="AS30" s="31"/>
      <c r="AT30" s="32"/>
      <c r="AU30" s="31"/>
      <c r="AV30" s="67"/>
      <c r="AW30" s="118"/>
      <c r="AX30" s="45"/>
      <c r="AY30" s="31"/>
      <c r="AZ30" s="32"/>
      <c r="BA30" s="31"/>
      <c r="BB30" s="32"/>
      <c r="BC30" s="31"/>
      <c r="BD30" s="67"/>
      <c r="BE30" s="121"/>
      <c r="BF30" s="201"/>
      <c r="BG30" s="156"/>
      <c r="BH30" s="32"/>
      <c r="BI30" s="177"/>
      <c r="BJ30" s="142"/>
      <c r="BK30" s="118"/>
      <c r="BL30" s="201"/>
      <c r="BM30" s="156"/>
      <c r="BN30" s="32"/>
      <c r="BO30" s="177"/>
      <c r="BP30" s="142"/>
      <c r="BQ30" s="118"/>
      <c r="BR30" s="201"/>
      <c r="BS30" s="156"/>
      <c r="BT30" s="32"/>
      <c r="BU30" s="177"/>
      <c r="BV30" s="142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</row>
    <row r="31" spans="1:92" s="33" customFormat="1" x14ac:dyDescent="0.45">
      <c r="A31" s="230"/>
      <c r="B31" s="104"/>
      <c r="C31" s="83"/>
      <c r="D31" s="84"/>
      <c r="E31" s="83"/>
      <c r="F31" s="84"/>
      <c r="G31" s="83"/>
      <c r="H31" s="105"/>
      <c r="I31" s="118"/>
      <c r="J31" s="104"/>
      <c r="K31" s="83"/>
      <c r="L31" s="84"/>
      <c r="M31" s="83"/>
      <c r="N31" s="84"/>
      <c r="O31" s="83"/>
      <c r="P31" s="105"/>
      <c r="Q31" s="118"/>
      <c r="R31" s="104"/>
      <c r="S31" s="83"/>
      <c r="T31" s="84"/>
      <c r="U31" s="83"/>
      <c r="V31" s="84"/>
      <c r="W31" s="83"/>
      <c r="X31" s="105"/>
      <c r="Y31" s="118"/>
      <c r="Z31" s="104"/>
      <c r="AA31" s="83"/>
      <c r="AB31" s="84"/>
      <c r="AC31" s="83"/>
      <c r="AD31" s="84"/>
      <c r="AE31" s="83"/>
      <c r="AF31" s="105"/>
      <c r="AG31" s="118"/>
      <c r="AH31" s="104"/>
      <c r="AI31" s="83"/>
      <c r="AJ31" s="84"/>
      <c r="AK31" s="83"/>
      <c r="AL31" s="84"/>
      <c r="AM31" s="83"/>
      <c r="AN31" s="105"/>
      <c r="AO31" s="118"/>
      <c r="AP31" s="104"/>
      <c r="AQ31" s="83"/>
      <c r="AR31" s="84"/>
      <c r="AS31" s="83"/>
      <c r="AT31" s="84"/>
      <c r="AU31" s="83"/>
      <c r="AV31" s="105"/>
      <c r="AW31" s="118"/>
      <c r="AX31" s="104"/>
      <c r="AY31" s="83"/>
      <c r="AZ31" s="84"/>
      <c r="BA31" s="83"/>
      <c r="BB31" s="84"/>
      <c r="BC31" s="83"/>
      <c r="BD31" s="105"/>
      <c r="BE31" s="119"/>
      <c r="BF31" s="202"/>
      <c r="BG31" s="157"/>
      <c r="BH31" s="84"/>
      <c r="BI31" s="178"/>
      <c r="BJ31" s="203"/>
      <c r="BK31" s="118"/>
      <c r="BL31" s="202"/>
      <c r="BM31" s="157"/>
      <c r="BN31" s="84"/>
      <c r="BO31" s="178"/>
      <c r="BP31" s="203"/>
      <c r="BQ31" s="118"/>
      <c r="BR31" s="202"/>
      <c r="BS31" s="157"/>
      <c r="BT31" s="84"/>
      <c r="BU31" s="178"/>
      <c r="BV31" s="203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</row>
    <row r="32" spans="1:92" s="36" customFormat="1" x14ac:dyDescent="0.45">
      <c r="A32" s="225" t="s">
        <v>27</v>
      </c>
      <c r="B32" s="106">
        <v>44320</v>
      </c>
      <c r="C32" s="85" t="s">
        <v>9</v>
      </c>
      <c r="D32" s="86">
        <v>1</v>
      </c>
      <c r="E32" s="85">
        <v>48</v>
      </c>
      <c r="F32" s="86"/>
      <c r="G32" s="85"/>
      <c r="H32" s="107">
        <f>SUM(E32:E38,G32:G38)</f>
        <v>4.7999999999999972</v>
      </c>
      <c r="I32" s="118"/>
      <c r="J32" s="106"/>
      <c r="K32" s="85"/>
      <c r="L32" s="86"/>
      <c r="M32" s="85"/>
      <c r="N32" s="86"/>
      <c r="O32" s="85"/>
      <c r="P32" s="107">
        <f>SUM(M32:M38,O32:O38)</f>
        <v>0</v>
      </c>
      <c r="Q32" s="118"/>
      <c r="R32" s="106">
        <v>44319</v>
      </c>
      <c r="S32" s="85" t="s">
        <v>9</v>
      </c>
      <c r="T32" s="86">
        <v>1</v>
      </c>
      <c r="U32" s="85">
        <v>43.3</v>
      </c>
      <c r="V32" s="86"/>
      <c r="W32" s="85"/>
      <c r="X32" s="107">
        <f>SUM(U32:U38,W32:W38)</f>
        <v>43.3</v>
      </c>
      <c r="Y32" s="118"/>
      <c r="Z32" s="106">
        <v>44319</v>
      </c>
      <c r="AA32" s="85" t="s">
        <v>9</v>
      </c>
      <c r="AB32" s="86">
        <v>1</v>
      </c>
      <c r="AC32" s="85">
        <v>16.600000000000001</v>
      </c>
      <c r="AD32" s="86"/>
      <c r="AE32" s="85"/>
      <c r="AF32" s="107">
        <f>SUM(AC32:AC38,AE32:AE38)</f>
        <v>160.70000000000002</v>
      </c>
      <c r="AG32" s="118"/>
      <c r="AH32" s="106"/>
      <c r="AI32" s="85"/>
      <c r="AJ32" s="86"/>
      <c r="AK32" s="85"/>
      <c r="AL32" s="86"/>
      <c r="AM32" s="85"/>
      <c r="AN32" s="107">
        <f>SUM(AK32:AK38,AM32:AM38)</f>
        <v>-97.300000000000011</v>
      </c>
      <c r="AO32" s="118"/>
      <c r="AP32" s="106">
        <v>44323</v>
      </c>
      <c r="AQ32" s="85" t="s">
        <v>8</v>
      </c>
      <c r="AR32" s="86">
        <v>1</v>
      </c>
      <c r="AS32" s="85">
        <v>25.3</v>
      </c>
      <c r="AT32" s="86"/>
      <c r="AU32" s="85"/>
      <c r="AV32" s="107">
        <f>SUM(AS32:AS38,AU32:AU38)</f>
        <v>88.1</v>
      </c>
      <c r="AW32" s="118"/>
      <c r="AX32" s="106">
        <v>44344</v>
      </c>
      <c r="AY32" s="85" t="s">
        <v>8</v>
      </c>
      <c r="AZ32" s="86">
        <v>1</v>
      </c>
      <c r="BA32" s="85">
        <v>34.5</v>
      </c>
      <c r="BB32" s="86"/>
      <c r="BC32" s="85"/>
      <c r="BD32" s="107">
        <f>SUM(BA32:BA38,BC32:BC38)</f>
        <v>34.5</v>
      </c>
      <c r="BE32" s="119"/>
      <c r="BF32" s="204">
        <f>SUM(AZ32:AZ38,AR32:AR38,AJ32:AJ38,AB32:AB38,T32:T38,L32:L38,D32:D38)</f>
        <v>10</v>
      </c>
      <c r="BG32" s="158">
        <f>SUM(BB32:BB38,AT32:AT38,AL32:AL38,AD32:AD38,V32:V38,N32:N38,F32:F38)</f>
        <v>3</v>
      </c>
      <c r="BH32" s="86">
        <f>SUM(BD32,AV32,AN32,AF32,X32,P32,H32)</f>
        <v>234.10000000000002</v>
      </c>
      <c r="BI32" s="179">
        <f>SUM(BD33,AV33,AN33,AF33,X33,P33,H33)</f>
        <v>2555.6590000000001</v>
      </c>
      <c r="BJ32" s="205"/>
      <c r="BK32" s="118"/>
      <c r="BL32" s="204">
        <f>Minors!DC31</f>
        <v>11</v>
      </c>
      <c r="BM32" s="158">
        <f>Minors!DD31</f>
        <v>2</v>
      </c>
      <c r="BN32" s="86">
        <f>Minors!DE31</f>
        <v>4999.8</v>
      </c>
      <c r="BO32" s="179">
        <f>Minors!DF31</f>
        <v>6497.8510000000006</v>
      </c>
      <c r="BP32" s="205"/>
      <c r="BQ32" s="118"/>
      <c r="BR32" s="204">
        <f>BL32+BF32</f>
        <v>21</v>
      </c>
      <c r="BS32" s="158">
        <f>BM32+BG32</f>
        <v>5</v>
      </c>
      <c r="BT32" s="86">
        <f>BN32+BH32</f>
        <v>5233.9000000000005</v>
      </c>
      <c r="BU32" s="179">
        <f>BO32+BI32</f>
        <v>9053.51</v>
      </c>
      <c r="BV32" s="205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</row>
    <row r="33" spans="1:92" s="36" customFormat="1" x14ac:dyDescent="0.45">
      <c r="A33" s="225"/>
      <c r="B33" s="46">
        <v>44333</v>
      </c>
      <c r="C33" s="34" t="s">
        <v>9</v>
      </c>
      <c r="D33" s="35"/>
      <c r="E33" s="34"/>
      <c r="F33" s="35">
        <v>1</v>
      </c>
      <c r="G33" s="34">
        <v>-43.2</v>
      </c>
      <c r="H33" s="68">
        <f>H32*H64</f>
        <v>47.999999999999972</v>
      </c>
      <c r="I33" s="118"/>
      <c r="J33" s="46"/>
      <c r="K33" s="34"/>
      <c r="L33" s="35"/>
      <c r="M33" s="34"/>
      <c r="N33" s="35"/>
      <c r="O33" s="34"/>
      <c r="P33" s="68">
        <f>P32*P64</f>
        <v>0</v>
      </c>
      <c r="Q33" s="118"/>
      <c r="R33" s="46"/>
      <c r="S33" s="34"/>
      <c r="T33" s="35"/>
      <c r="U33" s="34"/>
      <c r="V33" s="35"/>
      <c r="W33" s="34"/>
      <c r="X33" s="68">
        <f>X32*X64</f>
        <v>433</v>
      </c>
      <c r="Y33" s="118"/>
      <c r="Z33" s="46">
        <v>44329</v>
      </c>
      <c r="AA33" s="34" t="s">
        <v>9</v>
      </c>
      <c r="AB33" s="35">
        <v>1</v>
      </c>
      <c r="AC33" s="34">
        <v>65.2</v>
      </c>
      <c r="AD33" s="35"/>
      <c r="AE33" s="34"/>
      <c r="AF33" s="68">
        <f>AF32*AF64</f>
        <v>1607.0000000000002</v>
      </c>
      <c r="AG33" s="118"/>
      <c r="AH33" s="46">
        <v>44318</v>
      </c>
      <c r="AI33" s="34" t="s">
        <v>9</v>
      </c>
      <c r="AJ33" s="35"/>
      <c r="AK33" s="34"/>
      <c r="AL33" s="35">
        <v>1</v>
      </c>
      <c r="AM33" s="34">
        <v>-29.6</v>
      </c>
      <c r="AN33" s="68">
        <f>AN32*AN64</f>
        <v>-731.69600000000003</v>
      </c>
      <c r="AO33" s="118"/>
      <c r="AP33" s="46">
        <v>44341</v>
      </c>
      <c r="AQ33" s="34" t="s">
        <v>9</v>
      </c>
      <c r="AR33" s="35">
        <v>1</v>
      </c>
      <c r="AS33" s="34">
        <v>62.8</v>
      </c>
      <c r="AT33" s="35"/>
      <c r="AU33" s="34"/>
      <c r="AV33" s="68">
        <f>AV32*AV64</f>
        <v>885.40499999999997</v>
      </c>
      <c r="AW33" s="118"/>
      <c r="AX33" s="46"/>
      <c r="AY33" s="34"/>
      <c r="AZ33" s="35"/>
      <c r="BA33" s="34"/>
      <c r="BB33" s="35"/>
      <c r="BC33" s="34"/>
      <c r="BD33" s="68">
        <f>BD32*BD64</f>
        <v>313.95</v>
      </c>
      <c r="BE33" s="121"/>
      <c r="BF33" s="206"/>
      <c r="BG33" s="159"/>
      <c r="BH33" s="35"/>
      <c r="BI33" s="180"/>
      <c r="BJ33" s="143"/>
      <c r="BK33" s="118"/>
      <c r="BL33" s="206"/>
      <c r="BM33" s="159"/>
      <c r="BN33" s="35"/>
      <c r="BO33" s="180"/>
      <c r="BP33" s="143"/>
      <c r="BQ33" s="118"/>
      <c r="BR33" s="206"/>
      <c r="BS33" s="159"/>
      <c r="BT33" s="35"/>
      <c r="BU33" s="180"/>
      <c r="BV33" s="143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</row>
    <row r="34" spans="1:92" s="36" customFormat="1" x14ac:dyDescent="0.45">
      <c r="A34" s="225"/>
      <c r="B34" s="46"/>
      <c r="C34" s="34"/>
      <c r="D34" s="35"/>
      <c r="E34" s="34"/>
      <c r="F34" s="35"/>
      <c r="G34" s="34"/>
      <c r="H34" s="68"/>
      <c r="I34" s="118"/>
      <c r="J34" s="46"/>
      <c r="K34" s="34"/>
      <c r="L34" s="35"/>
      <c r="M34" s="34"/>
      <c r="N34" s="35"/>
      <c r="O34" s="34"/>
      <c r="P34" s="68"/>
      <c r="Q34" s="118"/>
      <c r="R34" s="46"/>
      <c r="S34" s="34"/>
      <c r="T34" s="35"/>
      <c r="U34" s="34"/>
      <c r="V34" s="35"/>
      <c r="W34" s="34"/>
      <c r="X34" s="68"/>
      <c r="Y34" s="118"/>
      <c r="Z34" s="46">
        <v>44335</v>
      </c>
      <c r="AA34" s="34" t="s">
        <v>9</v>
      </c>
      <c r="AB34" s="35">
        <v>1</v>
      </c>
      <c r="AC34" s="34">
        <v>25</v>
      </c>
      <c r="AD34" s="35"/>
      <c r="AE34" s="34"/>
      <c r="AF34" s="68"/>
      <c r="AG34" s="118"/>
      <c r="AH34" s="46">
        <v>44337</v>
      </c>
      <c r="AI34" s="34" t="s">
        <v>9</v>
      </c>
      <c r="AJ34" s="35"/>
      <c r="AK34" s="34"/>
      <c r="AL34" s="35">
        <v>1</v>
      </c>
      <c r="AM34" s="34">
        <v>-67.7</v>
      </c>
      <c r="AN34" s="68"/>
      <c r="AO34" s="118"/>
      <c r="AP34" s="46"/>
      <c r="AQ34" s="34"/>
      <c r="AR34" s="35"/>
      <c r="AS34" s="34"/>
      <c r="AT34" s="35"/>
      <c r="AU34" s="34"/>
      <c r="AV34" s="68"/>
      <c r="AW34" s="118"/>
      <c r="AX34" s="46"/>
      <c r="AY34" s="34"/>
      <c r="AZ34" s="35"/>
      <c r="BA34" s="34"/>
      <c r="BB34" s="35"/>
      <c r="BC34" s="34"/>
      <c r="BD34" s="68"/>
      <c r="BE34" s="121"/>
      <c r="BF34" s="206"/>
      <c r="BG34" s="159"/>
      <c r="BH34" s="35"/>
      <c r="BI34" s="180"/>
      <c r="BJ34" s="143"/>
      <c r="BK34" s="118"/>
      <c r="BL34" s="206"/>
      <c r="BM34" s="159"/>
      <c r="BN34" s="35"/>
      <c r="BO34" s="180"/>
      <c r="BP34" s="143"/>
      <c r="BQ34" s="118"/>
      <c r="BR34" s="206"/>
      <c r="BS34" s="159"/>
      <c r="BT34" s="35"/>
      <c r="BU34" s="180"/>
      <c r="BV34" s="143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</row>
    <row r="35" spans="1:92" s="36" customFormat="1" x14ac:dyDescent="0.45">
      <c r="A35" s="225"/>
      <c r="B35" s="46"/>
      <c r="C35" s="34"/>
      <c r="D35" s="35"/>
      <c r="E35" s="34"/>
      <c r="F35" s="35"/>
      <c r="G35" s="34"/>
      <c r="H35" s="68"/>
      <c r="I35" s="118"/>
      <c r="J35" s="46"/>
      <c r="K35" s="34"/>
      <c r="L35" s="35"/>
      <c r="M35" s="34"/>
      <c r="N35" s="35"/>
      <c r="O35" s="34"/>
      <c r="P35" s="68"/>
      <c r="Q35" s="118"/>
      <c r="R35" s="46"/>
      <c r="S35" s="34"/>
      <c r="T35" s="35"/>
      <c r="U35" s="34"/>
      <c r="V35" s="35"/>
      <c r="W35" s="34"/>
      <c r="X35" s="68"/>
      <c r="Y35" s="118"/>
      <c r="Z35" s="46">
        <v>44343</v>
      </c>
      <c r="AA35" s="34" t="s">
        <v>8</v>
      </c>
      <c r="AB35" s="35">
        <v>1</v>
      </c>
      <c r="AC35" s="34">
        <v>36</v>
      </c>
      <c r="AD35" s="35"/>
      <c r="AE35" s="34"/>
      <c r="AF35" s="68"/>
      <c r="AG35" s="118"/>
      <c r="AH35" s="46"/>
      <c r="AI35" s="34"/>
      <c r="AJ35" s="35"/>
      <c r="AK35" s="34"/>
      <c r="AL35" s="35"/>
      <c r="AM35" s="34"/>
      <c r="AN35" s="68"/>
      <c r="AO35" s="118"/>
      <c r="AP35" s="46"/>
      <c r="AQ35" s="34"/>
      <c r="AR35" s="35"/>
      <c r="AS35" s="34"/>
      <c r="AT35" s="35"/>
      <c r="AU35" s="34"/>
      <c r="AV35" s="68"/>
      <c r="AW35" s="118"/>
      <c r="AX35" s="46"/>
      <c r="AY35" s="34"/>
      <c r="AZ35" s="35"/>
      <c r="BA35" s="34"/>
      <c r="BB35" s="35"/>
      <c r="BC35" s="34"/>
      <c r="BD35" s="68"/>
      <c r="BE35" s="121"/>
      <c r="BF35" s="206"/>
      <c r="BG35" s="159"/>
      <c r="BH35" s="35"/>
      <c r="BI35" s="180"/>
      <c r="BJ35" s="143"/>
      <c r="BK35" s="118"/>
      <c r="BL35" s="206"/>
      <c r="BM35" s="159"/>
      <c r="BN35" s="35"/>
      <c r="BO35" s="180"/>
      <c r="BP35" s="143"/>
      <c r="BQ35" s="118"/>
      <c r="BR35" s="206"/>
      <c r="BS35" s="159"/>
      <c r="BT35" s="35"/>
      <c r="BU35" s="180"/>
      <c r="BV35" s="143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</row>
    <row r="36" spans="1:92" s="36" customFormat="1" x14ac:dyDescent="0.45">
      <c r="A36" s="225"/>
      <c r="B36" s="46"/>
      <c r="C36" s="34"/>
      <c r="D36" s="35"/>
      <c r="E36" s="34"/>
      <c r="F36" s="35"/>
      <c r="G36" s="34"/>
      <c r="H36" s="68"/>
      <c r="I36" s="118"/>
      <c r="J36" s="46"/>
      <c r="K36" s="34"/>
      <c r="L36" s="35"/>
      <c r="M36" s="34"/>
      <c r="N36" s="35"/>
      <c r="O36" s="34"/>
      <c r="P36" s="68"/>
      <c r="Q36" s="118"/>
      <c r="R36" s="46"/>
      <c r="S36" s="34"/>
      <c r="T36" s="35"/>
      <c r="U36" s="34"/>
      <c r="V36" s="35"/>
      <c r="W36" s="34"/>
      <c r="X36" s="68"/>
      <c r="Y36" s="118"/>
      <c r="Z36" s="46">
        <v>44344</v>
      </c>
      <c r="AA36" s="34" t="s">
        <v>9</v>
      </c>
      <c r="AB36" s="35">
        <v>1</v>
      </c>
      <c r="AC36" s="34">
        <v>17.899999999999999</v>
      </c>
      <c r="AD36" s="35"/>
      <c r="AE36" s="34"/>
      <c r="AF36" s="68"/>
      <c r="AG36" s="118"/>
      <c r="AH36" s="46"/>
      <c r="AI36" s="34"/>
      <c r="AJ36" s="35"/>
      <c r="AK36" s="34"/>
      <c r="AL36" s="35"/>
      <c r="AM36" s="34"/>
      <c r="AN36" s="68"/>
      <c r="AO36" s="118"/>
      <c r="AP36" s="46"/>
      <c r="AQ36" s="34"/>
      <c r="AR36" s="35"/>
      <c r="AS36" s="34"/>
      <c r="AT36" s="35"/>
      <c r="AU36" s="34"/>
      <c r="AV36" s="68"/>
      <c r="AW36" s="118"/>
      <c r="AX36" s="46"/>
      <c r="AY36" s="34"/>
      <c r="AZ36" s="35"/>
      <c r="BA36" s="34"/>
      <c r="BB36" s="35"/>
      <c r="BC36" s="34"/>
      <c r="BD36" s="68"/>
      <c r="BE36" s="121"/>
      <c r="BF36" s="206"/>
      <c r="BG36" s="159"/>
      <c r="BH36" s="35"/>
      <c r="BI36" s="180"/>
      <c r="BJ36" s="143"/>
      <c r="BK36" s="118"/>
      <c r="BL36" s="206"/>
      <c r="BM36" s="159"/>
      <c r="BN36" s="35"/>
      <c r="BO36" s="180"/>
      <c r="BP36" s="143"/>
      <c r="BQ36" s="118"/>
      <c r="BR36" s="206"/>
      <c r="BS36" s="159"/>
      <c r="BT36" s="35"/>
      <c r="BU36" s="180"/>
      <c r="BV36" s="143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</row>
    <row r="37" spans="1:92" s="36" customFormat="1" x14ac:dyDescent="0.45">
      <c r="A37" s="225"/>
      <c r="B37" s="46"/>
      <c r="C37" s="34"/>
      <c r="D37" s="35"/>
      <c r="E37" s="34"/>
      <c r="F37" s="35"/>
      <c r="G37" s="34"/>
      <c r="H37" s="68"/>
      <c r="I37" s="118"/>
      <c r="J37" s="46"/>
      <c r="K37" s="34"/>
      <c r="L37" s="35"/>
      <c r="M37" s="34"/>
      <c r="N37" s="35"/>
      <c r="O37" s="34"/>
      <c r="P37" s="68"/>
      <c r="Q37" s="118"/>
      <c r="R37" s="46"/>
      <c r="S37" s="34"/>
      <c r="T37" s="35"/>
      <c r="U37" s="34"/>
      <c r="V37" s="35"/>
      <c r="W37" s="34"/>
      <c r="X37" s="68"/>
      <c r="Y37" s="118"/>
      <c r="Z37" s="46"/>
      <c r="AA37" s="34"/>
      <c r="AB37" s="35"/>
      <c r="AC37" s="34"/>
      <c r="AD37" s="35"/>
      <c r="AE37" s="34"/>
      <c r="AF37" s="68"/>
      <c r="AG37" s="118"/>
      <c r="AH37" s="46"/>
      <c r="AI37" s="34"/>
      <c r="AJ37" s="35"/>
      <c r="AK37" s="34"/>
      <c r="AL37" s="35"/>
      <c r="AM37" s="34"/>
      <c r="AN37" s="68"/>
      <c r="AO37" s="118"/>
      <c r="AP37" s="46"/>
      <c r="AQ37" s="34"/>
      <c r="AR37" s="35"/>
      <c r="AS37" s="34"/>
      <c r="AT37" s="35"/>
      <c r="AU37" s="34"/>
      <c r="AV37" s="68"/>
      <c r="AW37" s="118"/>
      <c r="AX37" s="46"/>
      <c r="AY37" s="34"/>
      <c r="AZ37" s="35"/>
      <c r="BA37" s="34"/>
      <c r="BB37" s="35"/>
      <c r="BC37" s="34"/>
      <c r="BD37" s="68"/>
      <c r="BE37" s="121"/>
      <c r="BF37" s="206"/>
      <c r="BG37" s="159"/>
      <c r="BH37" s="35"/>
      <c r="BI37" s="180"/>
      <c r="BJ37" s="143"/>
      <c r="BK37" s="118"/>
      <c r="BL37" s="206"/>
      <c r="BM37" s="159"/>
      <c r="BN37" s="35"/>
      <c r="BO37" s="180"/>
      <c r="BP37" s="143"/>
      <c r="BQ37" s="118"/>
      <c r="BR37" s="206"/>
      <c r="BS37" s="159"/>
      <c r="BT37" s="35"/>
      <c r="BU37" s="180"/>
      <c r="BV37" s="143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</row>
    <row r="38" spans="1:92" s="36" customFormat="1" x14ac:dyDescent="0.45">
      <c r="A38" s="225"/>
      <c r="B38" s="108"/>
      <c r="C38" s="87"/>
      <c r="D38" s="88"/>
      <c r="E38" s="87"/>
      <c r="F38" s="88"/>
      <c r="G38" s="87"/>
      <c r="H38" s="109"/>
      <c r="I38" s="118"/>
      <c r="J38" s="108"/>
      <c r="K38" s="87"/>
      <c r="L38" s="88"/>
      <c r="M38" s="87"/>
      <c r="N38" s="88"/>
      <c r="O38" s="87"/>
      <c r="P38" s="109"/>
      <c r="Q38" s="118"/>
      <c r="R38" s="108"/>
      <c r="S38" s="87"/>
      <c r="T38" s="88"/>
      <c r="U38" s="87"/>
      <c r="V38" s="88"/>
      <c r="W38" s="87"/>
      <c r="X38" s="109"/>
      <c r="Y38" s="118"/>
      <c r="Z38" s="108"/>
      <c r="AA38" s="87"/>
      <c r="AB38" s="88"/>
      <c r="AC38" s="87"/>
      <c r="AD38" s="88"/>
      <c r="AE38" s="87"/>
      <c r="AF38" s="109"/>
      <c r="AG38" s="118"/>
      <c r="AH38" s="108"/>
      <c r="AI38" s="87"/>
      <c r="AJ38" s="88"/>
      <c r="AK38" s="87"/>
      <c r="AL38" s="88"/>
      <c r="AM38" s="87"/>
      <c r="AN38" s="109"/>
      <c r="AO38" s="118"/>
      <c r="AP38" s="108"/>
      <c r="AQ38" s="87"/>
      <c r="AR38" s="88"/>
      <c r="AS38" s="87"/>
      <c r="AT38" s="88"/>
      <c r="AU38" s="87"/>
      <c r="AV38" s="109"/>
      <c r="AW38" s="118"/>
      <c r="AX38" s="108"/>
      <c r="AY38" s="87"/>
      <c r="AZ38" s="88"/>
      <c r="BA38" s="87"/>
      <c r="BB38" s="88"/>
      <c r="BC38" s="87"/>
      <c r="BD38" s="109"/>
      <c r="BE38" s="119"/>
      <c r="BF38" s="207"/>
      <c r="BG38" s="160"/>
      <c r="BH38" s="88"/>
      <c r="BI38" s="181"/>
      <c r="BJ38" s="208"/>
      <c r="BK38" s="118"/>
      <c r="BL38" s="207"/>
      <c r="BM38" s="160"/>
      <c r="BN38" s="88"/>
      <c r="BO38" s="181"/>
      <c r="BP38" s="208"/>
      <c r="BQ38" s="118"/>
      <c r="BR38" s="207"/>
      <c r="BS38" s="160"/>
      <c r="BT38" s="88"/>
      <c r="BU38" s="181"/>
      <c r="BV38" s="20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</row>
    <row r="39" spans="1:92" s="30" customFormat="1" x14ac:dyDescent="0.45">
      <c r="A39" s="226" t="s">
        <v>28</v>
      </c>
      <c r="B39" s="98"/>
      <c r="C39" s="77"/>
      <c r="D39" s="78"/>
      <c r="E39" s="77"/>
      <c r="F39" s="78"/>
      <c r="G39" s="77"/>
      <c r="H39" s="99">
        <f>SUM(E39:E45,G39:G45)</f>
        <v>0</v>
      </c>
      <c r="I39" s="118"/>
      <c r="J39" s="98">
        <v>44364</v>
      </c>
      <c r="K39" s="77" t="s">
        <v>8</v>
      </c>
      <c r="L39" s="78">
        <v>1</v>
      </c>
      <c r="M39" s="77">
        <v>60</v>
      </c>
      <c r="N39" s="78"/>
      <c r="O39" s="77"/>
      <c r="P39" s="99">
        <f>SUM(M39:M45,O39:O45)</f>
        <v>60</v>
      </c>
      <c r="Q39" s="118"/>
      <c r="R39" s="98">
        <v>44356</v>
      </c>
      <c r="S39" s="77" t="s">
        <v>8</v>
      </c>
      <c r="T39" s="78">
        <v>1</v>
      </c>
      <c r="U39" s="77">
        <v>40</v>
      </c>
      <c r="V39" s="78"/>
      <c r="W39" s="77"/>
      <c r="X39" s="99">
        <f>SUM(U39:U45,W39:W45)</f>
        <v>181.2</v>
      </c>
      <c r="Y39" s="118"/>
      <c r="Z39" s="98">
        <v>44349</v>
      </c>
      <c r="AA39" s="77" t="s">
        <v>8</v>
      </c>
      <c r="AB39" s="78">
        <v>1</v>
      </c>
      <c r="AC39" s="77">
        <v>76.5</v>
      </c>
      <c r="AD39" s="78"/>
      <c r="AE39" s="77"/>
      <c r="AF39" s="99">
        <f>SUM(AC39:AC45,AE39:AE45)</f>
        <v>76.5</v>
      </c>
      <c r="AG39" s="118"/>
      <c r="AH39" s="98">
        <v>44349</v>
      </c>
      <c r="AI39" s="77" t="s">
        <v>8</v>
      </c>
      <c r="AJ39" s="78">
        <v>1</v>
      </c>
      <c r="AK39" s="77">
        <v>15</v>
      </c>
      <c r="AL39" s="78"/>
      <c r="AM39" s="77"/>
      <c r="AN39" s="99">
        <f>SUM(AK39:AK45,AM39:AM45)</f>
        <v>116.9</v>
      </c>
      <c r="AO39" s="118"/>
      <c r="AP39" s="98">
        <v>44358</v>
      </c>
      <c r="AQ39" s="77" t="s">
        <v>9</v>
      </c>
      <c r="AR39" s="78">
        <v>1</v>
      </c>
      <c r="AS39" s="77">
        <v>85.2</v>
      </c>
      <c r="AT39" s="78"/>
      <c r="AU39" s="77"/>
      <c r="AV39" s="99">
        <f>SUM(AS39:AS45,AU39:AU45)</f>
        <v>85.2</v>
      </c>
      <c r="AW39" s="118"/>
      <c r="AX39" s="98">
        <v>44356</v>
      </c>
      <c r="AY39" s="77" t="s">
        <v>9</v>
      </c>
      <c r="AZ39" s="78">
        <v>1</v>
      </c>
      <c r="BA39" s="77">
        <v>63.2</v>
      </c>
      <c r="BB39" s="78"/>
      <c r="BC39" s="77"/>
      <c r="BD39" s="99">
        <f>SUM(BA39:BA45,BC39:BC45)</f>
        <v>63.2</v>
      </c>
      <c r="BE39" s="119"/>
      <c r="BF39" s="195">
        <f>SUM(AZ39:AZ45,AR39:AR45,AJ39:AJ45,AB39:AB45,T39:T45,L39:L45,D39:D45)</f>
        <v>12</v>
      </c>
      <c r="BG39" s="152">
        <f>SUM(BB39:BB45,AT39:AT45,AL39:AL45,AD39:AD45,V39:V45,N39:N45,F39:F45)</f>
        <v>2</v>
      </c>
      <c r="BH39" s="78">
        <f>SUM(BD39,AV39,AN39,AF39,X39,P39,H39)</f>
        <v>583</v>
      </c>
      <c r="BI39" s="173">
        <f>SUM(BD40,AV40,AN40,AF40,X40,P40,H40)</f>
        <v>5487.4679999999998</v>
      </c>
      <c r="BJ39" s="196"/>
      <c r="BK39" s="118"/>
      <c r="BL39" s="195">
        <f>Minors!DC38</f>
        <v>8</v>
      </c>
      <c r="BM39" s="152">
        <f>Minors!DD38</f>
        <v>4</v>
      </c>
      <c r="BN39" s="78">
        <f>Minors!DE38</f>
        <v>2475.5000000000005</v>
      </c>
      <c r="BO39" s="173">
        <f>Minors!DF38</f>
        <v>2625.4009999999998</v>
      </c>
      <c r="BP39" s="196"/>
      <c r="BQ39" s="118"/>
      <c r="BR39" s="195">
        <f>BL39+BF39</f>
        <v>20</v>
      </c>
      <c r="BS39" s="152">
        <f>BM39+BG39</f>
        <v>6</v>
      </c>
      <c r="BT39" s="78">
        <f>BN39+BH39</f>
        <v>3058.5000000000005</v>
      </c>
      <c r="BU39" s="173">
        <f>BO39+BI39</f>
        <v>8112.8689999999997</v>
      </c>
      <c r="BV39" s="196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</row>
    <row r="40" spans="1:92" s="30" customFormat="1" x14ac:dyDescent="0.45">
      <c r="A40" s="226"/>
      <c r="B40" s="44"/>
      <c r="C40" s="28"/>
      <c r="D40" s="29"/>
      <c r="E40" s="28"/>
      <c r="F40" s="29"/>
      <c r="G40" s="28"/>
      <c r="H40" s="66">
        <f>H39*H64</f>
        <v>0</v>
      </c>
      <c r="I40" s="118"/>
      <c r="J40" s="44"/>
      <c r="K40" s="28"/>
      <c r="L40" s="29"/>
      <c r="M40" s="28"/>
      <c r="N40" s="29"/>
      <c r="O40" s="28"/>
      <c r="P40" s="66">
        <f>P39*P64</f>
        <v>600</v>
      </c>
      <c r="Q40" s="118"/>
      <c r="R40" s="44">
        <v>44358</v>
      </c>
      <c r="S40" s="28" t="s">
        <v>8</v>
      </c>
      <c r="T40" s="29">
        <v>1</v>
      </c>
      <c r="U40" s="28">
        <v>141.19999999999999</v>
      </c>
      <c r="V40" s="29"/>
      <c r="W40" s="28"/>
      <c r="X40" s="66">
        <f>X39*X64</f>
        <v>1812</v>
      </c>
      <c r="Y40" s="118"/>
      <c r="Z40" s="44">
        <v>44370</v>
      </c>
      <c r="AA40" s="28" t="s">
        <v>9</v>
      </c>
      <c r="AB40" s="29">
        <v>1</v>
      </c>
      <c r="AC40" s="28">
        <v>29.3</v>
      </c>
      <c r="AD40" s="29"/>
      <c r="AE40" s="28"/>
      <c r="AF40" s="66">
        <f>AF39*AF64</f>
        <v>765</v>
      </c>
      <c r="AG40" s="118"/>
      <c r="AH40" s="44">
        <v>44351</v>
      </c>
      <c r="AI40" s="28" t="s">
        <v>8</v>
      </c>
      <c r="AJ40" s="29">
        <v>1</v>
      </c>
      <c r="AK40" s="28">
        <v>20</v>
      </c>
      <c r="AL40" s="29"/>
      <c r="AM40" s="28"/>
      <c r="AN40" s="66">
        <f>AN39*AN64</f>
        <v>879.08799999999997</v>
      </c>
      <c r="AO40" s="118"/>
      <c r="AP40" s="44"/>
      <c r="AQ40" s="28"/>
      <c r="AR40" s="29"/>
      <c r="AS40" s="28"/>
      <c r="AT40" s="29"/>
      <c r="AU40" s="28"/>
      <c r="AV40" s="66">
        <f>AV39*AV64</f>
        <v>856.2600000000001</v>
      </c>
      <c r="AW40" s="118"/>
      <c r="AX40" s="44"/>
      <c r="AY40" s="28"/>
      <c r="AZ40" s="29"/>
      <c r="BA40" s="28"/>
      <c r="BB40" s="29"/>
      <c r="BC40" s="28"/>
      <c r="BD40" s="66">
        <f>BD39*BD64</f>
        <v>575.12</v>
      </c>
      <c r="BE40" s="121"/>
      <c r="BF40" s="197"/>
      <c r="BG40" s="153"/>
      <c r="BH40" s="29"/>
      <c r="BI40" s="174"/>
      <c r="BJ40" s="141"/>
      <c r="BK40" s="118"/>
      <c r="BL40" s="197"/>
      <c r="BM40" s="153"/>
      <c r="BN40" s="29"/>
      <c r="BO40" s="174"/>
      <c r="BP40" s="141"/>
      <c r="BQ40" s="118"/>
      <c r="BR40" s="197"/>
      <c r="BS40" s="153"/>
      <c r="BT40" s="29"/>
      <c r="BU40" s="174"/>
      <c r="BV40" s="141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</row>
    <row r="41" spans="1:92" s="30" customFormat="1" x14ac:dyDescent="0.45">
      <c r="A41" s="226"/>
      <c r="B41" s="44"/>
      <c r="C41" s="28"/>
      <c r="D41" s="29"/>
      <c r="E41" s="28"/>
      <c r="F41" s="29"/>
      <c r="G41" s="28"/>
      <c r="H41" s="66"/>
      <c r="I41" s="118"/>
      <c r="J41" s="44"/>
      <c r="K41" s="28"/>
      <c r="L41" s="29"/>
      <c r="M41" s="28"/>
      <c r="N41" s="29"/>
      <c r="O41" s="28"/>
      <c r="P41" s="66"/>
      <c r="Q41" s="118"/>
      <c r="R41" s="44"/>
      <c r="S41" s="28"/>
      <c r="T41" s="29"/>
      <c r="U41" s="28"/>
      <c r="V41" s="29"/>
      <c r="W41" s="28"/>
      <c r="X41" s="66"/>
      <c r="Y41" s="118"/>
      <c r="Z41" s="44">
        <v>44377</v>
      </c>
      <c r="AA41" s="28" t="s">
        <v>8</v>
      </c>
      <c r="AB41" s="29"/>
      <c r="AC41" s="28"/>
      <c r="AD41" s="29">
        <v>1</v>
      </c>
      <c r="AE41" s="28">
        <v>-29.3</v>
      </c>
      <c r="AF41" s="66"/>
      <c r="AG41" s="118"/>
      <c r="AH41" s="44">
        <v>44362</v>
      </c>
      <c r="AI41" s="28" t="s">
        <v>9</v>
      </c>
      <c r="AJ41" s="29">
        <v>1</v>
      </c>
      <c r="AK41" s="28">
        <v>33</v>
      </c>
      <c r="AL41" s="29"/>
      <c r="AM41" s="28"/>
      <c r="AN41" s="66"/>
      <c r="AO41" s="118"/>
      <c r="AP41" s="44"/>
      <c r="AQ41" s="28"/>
      <c r="AR41" s="29"/>
      <c r="AS41" s="28"/>
      <c r="AT41" s="29"/>
      <c r="AU41" s="28"/>
      <c r="AV41" s="66"/>
      <c r="AW41" s="118"/>
      <c r="AX41" s="44"/>
      <c r="AY41" s="28"/>
      <c r="AZ41" s="29"/>
      <c r="BA41" s="28"/>
      <c r="BB41" s="29"/>
      <c r="BC41" s="28"/>
      <c r="BD41" s="66"/>
      <c r="BE41" s="121"/>
      <c r="BF41" s="197"/>
      <c r="BG41" s="153"/>
      <c r="BH41" s="29"/>
      <c r="BI41" s="174"/>
      <c r="BJ41" s="141"/>
      <c r="BK41" s="118"/>
      <c r="BL41" s="197"/>
      <c r="BM41" s="153"/>
      <c r="BN41" s="29"/>
      <c r="BO41" s="174"/>
      <c r="BP41" s="141"/>
      <c r="BQ41" s="118"/>
      <c r="BR41" s="197"/>
      <c r="BS41" s="153"/>
      <c r="BT41" s="29"/>
      <c r="BU41" s="174"/>
      <c r="BV41" s="141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</row>
    <row r="42" spans="1:92" s="30" customFormat="1" x14ac:dyDescent="0.45">
      <c r="A42" s="226"/>
      <c r="B42" s="44"/>
      <c r="C42" s="28"/>
      <c r="D42" s="29"/>
      <c r="E42" s="28"/>
      <c r="F42" s="29"/>
      <c r="G42" s="28"/>
      <c r="H42" s="66"/>
      <c r="I42" s="118"/>
      <c r="J42" s="44"/>
      <c r="K42" s="28"/>
      <c r="L42" s="29"/>
      <c r="M42" s="28"/>
      <c r="N42" s="29"/>
      <c r="O42" s="28"/>
      <c r="P42" s="66"/>
      <c r="Q42" s="118"/>
      <c r="R42" s="44"/>
      <c r="S42" s="28"/>
      <c r="T42" s="29"/>
      <c r="U42" s="28"/>
      <c r="V42" s="29"/>
      <c r="W42" s="28"/>
      <c r="X42" s="66"/>
      <c r="Y42" s="118"/>
      <c r="Z42" s="44"/>
      <c r="AA42" s="28"/>
      <c r="AB42" s="29"/>
      <c r="AC42" s="28"/>
      <c r="AD42" s="29"/>
      <c r="AE42" s="28"/>
      <c r="AF42" s="66"/>
      <c r="AG42" s="118"/>
      <c r="AH42" s="44">
        <v>44364</v>
      </c>
      <c r="AI42" s="28" t="s">
        <v>9</v>
      </c>
      <c r="AJ42" s="29">
        <v>1</v>
      </c>
      <c r="AK42" s="28">
        <v>62.6</v>
      </c>
      <c r="AL42" s="29"/>
      <c r="AM42" s="28"/>
      <c r="AN42" s="66"/>
      <c r="AO42" s="118"/>
      <c r="AP42" s="44"/>
      <c r="AQ42" s="28"/>
      <c r="AR42" s="29"/>
      <c r="AS42" s="28"/>
      <c r="AT42" s="29"/>
      <c r="AU42" s="28"/>
      <c r="AV42" s="66"/>
      <c r="AW42" s="118"/>
      <c r="AX42" s="44"/>
      <c r="AY42" s="28"/>
      <c r="AZ42" s="29"/>
      <c r="BA42" s="28"/>
      <c r="BB42" s="29"/>
      <c r="BC42" s="28"/>
      <c r="BD42" s="66"/>
      <c r="BE42" s="121"/>
      <c r="BF42" s="197"/>
      <c r="BG42" s="153"/>
      <c r="BH42" s="29"/>
      <c r="BI42" s="174"/>
      <c r="BJ42" s="141"/>
      <c r="BK42" s="118"/>
      <c r="BL42" s="197"/>
      <c r="BM42" s="153"/>
      <c r="BN42" s="29"/>
      <c r="BO42" s="174"/>
      <c r="BP42" s="141"/>
      <c r="BQ42" s="118"/>
      <c r="BR42" s="197"/>
      <c r="BS42" s="153"/>
      <c r="BT42" s="29"/>
      <c r="BU42" s="174"/>
      <c r="BV42" s="141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</row>
    <row r="43" spans="1:92" s="30" customFormat="1" x14ac:dyDescent="0.45">
      <c r="A43" s="226"/>
      <c r="B43" s="44"/>
      <c r="C43" s="28"/>
      <c r="D43" s="29"/>
      <c r="E43" s="28"/>
      <c r="F43" s="29"/>
      <c r="G43" s="28"/>
      <c r="H43" s="66"/>
      <c r="I43" s="118"/>
      <c r="J43" s="44"/>
      <c r="K43" s="28"/>
      <c r="L43" s="29"/>
      <c r="M43" s="28"/>
      <c r="N43" s="29"/>
      <c r="O43" s="28"/>
      <c r="P43" s="66"/>
      <c r="Q43" s="118"/>
      <c r="R43" s="44"/>
      <c r="S43" s="28"/>
      <c r="T43" s="29"/>
      <c r="U43" s="28"/>
      <c r="V43" s="29"/>
      <c r="W43" s="28"/>
      <c r="X43" s="66"/>
      <c r="Y43" s="118"/>
      <c r="Z43" s="44"/>
      <c r="AA43" s="28"/>
      <c r="AB43" s="29"/>
      <c r="AC43" s="28"/>
      <c r="AD43" s="29"/>
      <c r="AE43" s="28"/>
      <c r="AF43" s="66"/>
      <c r="AG43" s="118"/>
      <c r="AH43" s="44">
        <v>44370</v>
      </c>
      <c r="AI43" s="28" t="s">
        <v>9</v>
      </c>
      <c r="AJ43" s="29">
        <v>1</v>
      </c>
      <c r="AK43" s="28">
        <v>25.3</v>
      </c>
      <c r="AL43" s="29"/>
      <c r="AM43" s="28"/>
      <c r="AN43" s="66"/>
      <c r="AO43" s="118"/>
      <c r="AP43" s="44"/>
      <c r="AQ43" s="28"/>
      <c r="AR43" s="29"/>
      <c r="AS43" s="28"/>
      <c r="AT43" s="29"/>
      <c r="AU43" s="28"/>
      <c r="AV43" s="66"/>
      <c r="AW43" s="118"/>
      <c r="AX43" s="44"/>
      <c r="AY43" s="28"/>
      <c r="AZ43" s="29"/>
      <c r="BA43" s="28"/>
      <c r="BB43" s="29"/>
      <c r="BC43" s="28"/>
      <c r="BD43" s="66"/>
      <c r="BE43" s="121"/>
      <c r="BF43" s="197"/>
      <c r="BG43" s="153"/>
      <c r="BH43" s="29"/>
      <c r="BI43" s="174"/>
      <c r="BJ43" s="141"/>
      <c r="BK43" s="118"/>
      <c r="BL43" s="197"/>
      <c r="BM43" s="153"/>
      <c r="BN43" s="29"/>
      <c r="BO43" s="174"/>
      <c r="BP43" s="141"/>
      <c r="BQ43" s="118"/>
      <c r="BR43" s="197"/>
      <c r="BS43" s="153"/>
      <c r="BT43" s="29"/>
      <c r="BU43" s="174"/>
      <c r="BV43" s="141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</row>
    <row r="44" spans="1:92" s="30" customFormat="1" x14ac:dyDescent="0.45">
      <c r="A44" s="226"/>
      <c r="B44" s="44"/>
      <c r="C44" s="28"/>
      <c r="D44" s="29"/>
      <c r="E44" s="28"/>
      <c r="F44" s="29"/>
      <c r="G44" s="28"/>
      <c r="H44" s="66"/>
      <c r="I44" s="118"/>
      <c r="J44" s="44"/>
      <c r="K44" s="28"/>
      <c r="L44" s="29"/>
      <c r="M44" s="28"/>
      <c r="N44" s="29"/>
      <c r="O44" s="28"/>
      <c r="P44" s="66"/>
      <c r="Q44" s="118"/>
      <c r="R44" s="44"/>
      <c r="S44" s="28"/>
      <c r="T44" s="29"/>
      <c r="U44" s="28"/>
      <c r="V44" s="29"/>
      <c r="W44" s="28"/>
      <c r="X44" s="66"/>
      <c r="Y44" s="118"/>
      <c r="Z44" s="44"/>
      <c r="AA44" s="28"/>
      <c r="AB44" s="29"/>
      <c r="AC44" s="28"/>
      <c r="AD44" s="29"/>
      <c r="AE44" s="28"/>
      <c r="AF44" s="66"/>
      <c r="AG44" s="118"/>
      <c r="AH44" s="44">
        <v>44377</v>
      </c>
      <c r="AI44" s="28" t="s">
        <v>8</v>
      </c>
      <c r="AJ44" s="29"/>
      <c r="AK44" s="28"/>
      <c r="AL44" s="29">
        <v>1</v>
      </c>
      <c r="AM44" s="28">
        <v>-39</v>
      </c>
      <c r="AN44" s="66"/>
      <c r="AO44" s="118"/>
      <c r="AP44" s="44"/>
      <c r="AQ44" s="28"/>
      <c r="AR44" s="29"/>
      <c r="AS44" s="28"/>
      <c r="AT44" s="29"/>
      <c r="AU44" s="28"/>
      <c r="AV44" s="66"/>
      <c r="AW44" s="118"/>
      <c r="AX44" s="44"/>
      <c r="AY44" s="28"/>
      <c r="AZ44" s="29"/>
      <c r="BA44" s="28"/>
      <c r="BB44" s="29"/>
      <c r="BC44" s="28"/>
      <c r="BD44" s="66"/>
      <c r="BE44" s="121"/>
      <c r="BF44" s="197"/>
      <c r="BG44" s="153"/>
      <c r="BH44" s="29"/>
      <c r="BI44" s="174"/>
      <c r="BJ44" s="141"/>
      <c r="BK44" s="118"/>
      <c r="BL44" s="197"/>
      <c r="BM44" s="153"/>
      <c r="BN44" s="29"/>
      <c r="BO44" s="174"/>
      <c r="BP44" s="141"/>
      <c r="BQ44" s="118"/>
      <c r="BR44" s="197"/>
      <c r="BS44" s="153"/>
      <c r="BT44" s="29"/>
      <c r="BU44" s="174"/>
      <c r="BV44" s="141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</row>
    <row r="45" spans="1:92" s="30" customFormat="1" x14ac:dyDescent="0.45">
      <c r="A45" s="226"/>
      <c r="B45" s="100"/>
      <c r="C45" s="79"/>
      <c r="D45" s="80"/>
      <c r="E45" s="79"/>
      <c r="F45" s="80"/>
      <c r="G45" s="79"/>
      <c r="H45" s="101"/>
      <c r="I45" s="118"/>
      <c r="J45" s="100"/>
      <c r="K45" s="79"/>
      <c r="L45" s="80"/>
      <c r="M45" s="79"/>
      <c r="N45" s="80"/>
      <c r="O45" s="79"/>
      <c r="P45" s="101"/>
      <c r="Q45" s="118"/>
      <c r="R45" s="100"/>
      <c r="S45" s="79"/>
      <c r="T45" s="80"/>
      <c r="U45" s="79"/>
      <c r="V45" s="80"/>
      <c r="W45" s="79"/>
      <c r="X45" s="101"/>
      <c r="Y45" s="118"/>
      <c r="Z45" s="100"/>
      <c r="AA45" s="79"/>
      <c r="AB45" s="80"/>
      <c r="AC45" s="79"/>
      <c r="AD45" s="80"/>
      <c r="AE45" s="79"/>
      <c r="AF45" s="101"/>
      <c r="AG45" s="118"/>
      <c r="AH45" s="100"/>
      <c r="AI45" s="79"/>
      <c r="AJ45" s="80"/>
      <c r="AK45" s="79"/>
      <c r="AL45" s="80"/>
      <c r="AM45" s="79"/>
      <c r="AN45" s="101"/>
      <c r="AO45" s="118"/>
      <c r="AP45" s="100"/>
      <c r="AQ45" s="79"/>
      <c r="AR45" s="80"/>
      <c r="AS45" s="79"/>
      <c r="AT45" s="80"/>
      <c r="AU45" s="79"/>
      <c r="AV45" s="101"/>
      <c r="AW45" s="118"/>
      <c r="AX45" s="100"/>
      <c r="AY45" s="79"/>
      <c r="AZ45" s="80"/>
      <c r="BA45" s="79"/>
      <c r="BB45" s="80"/>
      <c r="BC45" s="79"/>
      <c r="BD45" s="101"/>
      <c r="BE45" s="119"/>
      <c r="BF45" s="198"/>
      <c r="BG45" s="154"/>
      <c r="BH45" s="80"/>
      <c r="BI45" s="175"/>
      <c r="BJ45" s="199"/>
      <c r="BK45" s="118"/>
      <c r="BL45" s="198"/>
      <c r="BM45" s="154"/>
      <c r="BN45" s="80"/>
      <c r="BO45" s="175"/>
      <c r="BP45" s="199"/>
      <c r="BQ45" s="118"/>
      <c r="BR45" s="198"/>
      <c r="BS45" s="154"/>
      <c r="BT45" s="80"/>
      <c r="BU45" s="175"/>
      <c r="BV45" s="199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</row>
    <row r="46" spans="1:92" s="39" customFormat="1" x14ac:dyDescent="0.45">
      <c r="A46" s="227" t="s">
        <v>29</v>
      </c>
      <c r="B46" s="110">
        <v>44379</v>
      </c>
      <c r="C46" s="89" t="s">
        <v>9</v>
      </c>
      <c r="D46" s="90">
        <v>1</v>
      </c>
      <c r="E46" s="89">
        <v>101.5</v>
      </c>
      <c r="F46" s="90"/>
      <c r="G46" s="89"/>
      <c r="H46" s="111">
        <f>SUM(E46:E52,G46:G52)</f>
        <v>48.2</v>
      </c>
      <c r="I46" s="118"/>
      <c r="J46" s="110">
        <v>44392</v>
      </c>
      <c r="K46" s="89" t="s">
        <v>8</v>
      </c>
      <c r="L46" s="90">
        <v>1</v>
      </c>
      <c r="M46" s="89">
        <v>33</v>
      </c>
      <c r="N46" s="90"/>
      <c r="O46" s="89"/>
      <c r="P46" s="111">
        <f>SUM(M46:M52,O46:O52)</f>
        <v>76</v>
      </c>
      <c r="Q46" s="118"/>
      <c r="R46" s="110">
        <v>44378</v>
      </c>
      <c r="S46" s="89" t="s">
        <v>8</v>
      </c>
      <c r="T46" s="90">
        <v>1</v>
      </c>
      <c r="U46" s="89">
        <v>40</v>
      </c>
      <c r="V46" s="90"/>
      <c r="W46" s="89"/>
      <c r="X46" s="111">
        <f>SUM(U46:U52,W46:W52)</f>
        <v>45.699999999999989</v>
      </c>
      <c r="Y46" s="118"/>
      <c r="Z46" s="110">
        <v>44378</v>
      </c>
      <c r="AA46" s="89" t="s">
        <v>8</v>
      </c>
      <c r="AB46" s="90">
        <v>1</v>
      </c>
      <c r="AC46" s="89">
        <v>23.3</v>
      </c>
      <c r="AD46" s="90"/>
      <c r="AE46" s="89"/>
      <c r="AF46" s="111">
        <f>SUM(AC46:AC52,AE46:AE52)</f>
        <v>9.3999999999999986</v>
      </c>
      <c r="AG46" s="118"/>
      <c r="AH46" s="110">
        <v>44382</v>
      </c>
      <c r="AI46" s="89" t="s">
        <v>8</v>
      </c>
      <c r="AJ46" s="90">
        <v>1</v>
      </c>
      <c r="AK46" s="89">
        <v>16</v>
      </c>
      <c r="AL46" s="90"/>
      <c r="AM46" s="89"/>
      <c r="AN46" s="111">
        <f>SUM(AK46:AK52,AM46:AM52)</f>
        <v>197.6</v>
      </c>
      <c r="AO46" s="118"/>
      <c r="AP46" s="110">
        <v>44391</v>
      </c>
      <c r="AQ46" s="89" t="s">
        <v>8</v>
      </c>
      <c r="AR46" s="90">
        <v>1</v>
      </c>
      <c r="AS46" s="89">
        <v>35</v>
      </c>
      <c r="AT46" s="90"/>
      <c r="AU46" s="89"/>
      <c r="AV46" s="111">
        <f>SUM(AS46:AS52,AU46:AU52)</f>
        <v>96.300000000000011</v>
      </c>
      <c r="AW46" s="118"/>
      <c r="AX46" s="110">
        <v>44390</v>
      </c>
      <c r="AY46" s="89" t="s">
        <v>9</v>
      </c>
      <c r="AZ46" s="90"/>
      <c r="BA46" s="89"/>
      <c r="BB46" s="90">
        <v>1</v>
      </c>
      <c r="BC46" s="89">
        <v>-34.4</v>
      </c>
      <c r="BD46" s="111">
        <f>SUM(BA46:BA52,BC46:BC52)</f>
        <v>50.000000000000007</v>
      </c>
      <c r="BE46" s="119"/>
      <c r="BF46" s="209">
        <f>SUM(AZ46:AZ52,AR46:AR52,AJ46:AJ52,AB46:AB52,T46:T52,L46:L52,D46:D52)</f>
        <v>14</v>
      </c>
      <c r="BG46" s="161">
        <f>SUM(BB46:BB52,AT46:AT52,AL46:AL52,AD46:AD52,V46:V52,N46:N52,F46:F52)</f>
        <v>6</v>
      </c>
      <c r="BH46" s="90">
        <f>SUM(BD46,AV46,AN46,AF46,X46,P46,H46)</f>
        <v>523.19999999999993</v>
      </c>
      <c r="BI46" s="182">
        <f>SUM(BD47,AV47,AN47,AF47,X47,P47,H47)</f>
        <v>4701.7669999999998</v>
      </c>
      <c r="BJ46" s="210"/>
      <c r="BK46" s="118"/>
      <c r="BL46" s="209">
        <f>Minors!DC45</f>
        <v>11</v>
      </c>
      <c r="BM46" s="161">
        <f>Minors!DD45</f>
        <v>5</v>
      </c>
      <c r="BN46" s="90">
        <f>Minors!DE45</f>
        <v>-2160.8000000000002</v>
      </c>
      <c r="BO46" s="182">
        <f>Minors!DF45</f>
        <v>4599.9350000000004</v>
      </c>
      <c r="BP46" s="210"/>
      <c r="BQ46" s="118"/>
      <c r="BR46" s="209">
        <f>BL46+BF46</f>
        <v>25</v>
      </c>
      <c r="BS46" s="161">
        <f>BM46+BG46</f>
        <v>11</v>
      </c>
      <c r="BT46" s="90">
        <f>BN46+BH46</f>
        <v>-1637.6000000000004</v>
      </c>
      <c r="BU46" s="182">
        <f>BO46+BI46</f>
        <v>9301.7020000000011</v>
      </c>
      <c r="BV46" s="210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</row>
    <row r="47" spans="1:92" s="39" customFormat="1" x14ac:dyDescent="0.45">
      <c r="A47" s="227"/>
      <c r="B47" s="47">
        <v>44391</v>
      </c>
      <c r="C47" s="37" t="s">
        <v>9</v>
      </c>
      <c r="D47" s="38"/>
      <c r="E47" s="37"/>
      <c r="F47" s="38">
        <v>1</v>
      </c>
      <c r="G47" s="37">
        <v>-53.3</v>
      </c>
      <c r="H47" s="69">
        <f>H46*H64</f>
        <v>482</v>
      </c>
      <c r="I47" s="118"/>
      <c r="J47" s="47">
        <v>44405</v>
      </c>
      <c r="K47" s="37" t="s">
        <v>9</v>
      </c>
      <c r="L47" s="38">
        <v>1</v>
      </c>
      <c r="M47" s="37">
        <v>43</v>
      </c>
      <c r="N47" s="38"/>
      <c r="O47" s="37"/>
      <c r="P47" s="69">
        <f>P46*P64</f>
        <v>760</v>
      </c>
      <c r="Q47" s="118"/>
      <c r="R47" s="47">
        <v>44397</v>
      </c>
      <c r="S47" s="37" t="s">
        <v>9</v>
      </c>
      <c r="T47" s="38"/>
      <c r="U47" s="37"/>
      <c r="V47" s="38">
        <v>1</v>
      </c>
      <c r="W47" s="37">
        <v>-45.4</v>
      </c>
      <c r="X47" s="69">
        <f>X46*X64</f>
        <v>456.99999999999989</v>
      </c>
      <c r="Y47" s="118"/>
      <c r="Z47" s="47">
        <v>44382</v>
      </c>
      <c r="AA47" s="37" t="s">
        <v>9</v>
      </c>
      <c r="AB47" s="38">
        <v>1</v>
      </c>
      <c r="AC47" s="37">
        <v>24</v>
      </c>
      <c r="AD47" s="38"/>
      <c r="AE47" s="37"/>
      <c r="AF47" s="69">
        <f>AF46*AF64</f>
        <v>93.999999999999986</v>
      </c>
      <c r="AG47" s="118"/>
      <c r="AH47" s="47">
        <v>44397</v>
      </c>
      <c r="AI47" s="37" t="s">
        <v>8</v>
      </c>
      <c r="AJ47" s="38">
        <v>1</v>
      </c>
      <c r="AK47" s="37">
        <v>103</v>
      </c>
      <c r="AL47" s="38"/>
      <c r="AM47" s="37"/>
      <c r="AN47" s="69">
        <f>AN46*AN64</f>
        <v>1485.9519999999998</v>
      </c>
      <c r="AO47" s="118"/>
      <c r="AP47" s="47">
        <v>44396</v>
      </c>
      <c r="AQ47" s="37" t="s">
        <v>8</v>
      </c>
      <c r="AR47" s="38"/>
      <c r="AS47" s="37"/>
      <c r="AT47" s="38">
        <v>1</v>
      </c>
      <c r="AU47" s="37">
        <v>-31.4</v>
      </c>
      <c r="AV47" s="69">
        <f>AV46*AV64</f>
        <v>967.81500000000017</v>
      </c>
      <c r="AW47" s="118"/>
      <c r="AX47" s="47">
        <v>44393</v>
      </c>
      <c r="AY47" s="37" t="s">
        <v>8</v>
      </c>
      <c r="AZ47" s="38">
        <v>1</v>
      </c>
      <c r="BA47" s="37">
        <v>84.4</v>
      </c>
      <c r="BB47" s="38"/>
      <c r="BC47" s="37"/>
      <c r="BD47" s="69">
        <f>BD46*BD64</f>
        <v>455.00000000000006</v>
      </c>
      <c r="BE47" s="121"/>
      <c r="BF47" s="211"/>
      <c r="BG47" s="162"/>
      <c r="BH47" s="38"/>
      <c r="BI47" s="183"/>
      <c r="BJ47" s="144"/>
      <c r="BK47" s="118"/>
      <c r="BL47" s="211"/>
      <c r="BM47" s="162"/>
      <c r="BN47" s="38"/>
      <c r="BO47" s="183"/>
      <c r="BP47" s="144"/>
      <c r="BQ47" s="118"/>
      <c r="BR47" s="211"/>
      <c r="BS47" s="162"/>
      <c r="BT47" s="38"/>
      <c r="BU47" s="183"/>
      <c r="BV47" s="144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</row>
    <row r="48" spans="1:92" s="39" customFormat="1" x14ac:dyDescent="0.45">
      <c r="A48" s="227"/>
      <c r="B48" s="47"/>
      <c r="C48" s="37"/>
      <c r="D48" s="38"/>
      <c r="E48" s="37"/>
      <c r="F48" s="38"/>
      <c r="G48" s="37"/>
      <c r="H48" s="69"/>
      <c r="I48" s="118"/>
      <c r="J48" s="47"/>
      <c r="K48" s="37"/>
      <c r="L48" s="38"/>
      <c r="M48" s="37"/>
      <c r="N48" s="38"/>
      <c r="O48" s="37"/>
      <c r="P48" s="69"/>
      <c r="Q48" s="118"/>
      <c r="R48" s="47">
        <v>44400</v>
      </c>
      <c r="S48" s="37" t="s">
        <v>9</v>
      </c>
      <c r="T48" s="38">
        <v>1</v>
      </c>
      <c r="U48" s="37">
        <v>40</v>
      </c>
      <c r="V48" s="38"/>
      <c r="W48" s="37"/>
      <c r="X48" s="69"/>
      <c r="Y48" s="118"/>
      <c r="Z48" s="47">
        <v>44391</v>
      </c>
      <c r="AA48" s="37" t="s">
        <v>9</v>
      </c>
      <c r="AB48" s="38"/>
      <c r="AC48" s="37"/>
      <c r="AD48" s="38">
        <v>1</v>
      </c>
      <c r="AE48" s="37">
        <v>-37.9</v>
      </c>
      <c r="AF48" s="69"/>
      <c r="AG48" s="118"/>
      <c r="AH48" s="47">
        <v>44405</v>
      </c>
      <c r="AI48" s="37" t="s">
        <v>8</v>
      </c>
      <c r="AJ48" s="38">
        <v>1</v>
      </c>
      <c r="AK48" s="37">
        <v>78.599999999999994</v>
      </c>
      <c r="AL48" s="38"/>
      <c r="AM48" s="37"/>
      <c r="AN48" s="69"/>
      <c r="AO48" s="118"/>
      <c r="AP48" s="47">
        <v>44403</v>
      </c>
      <c r="AQ48" s="37" t="s">
        <v>8</v>
      </c>
      <c r="AR48" s="38">
        <v>1</v>
      </c>
      <c r="AS48" s="37">
        <v>92.7</v>
      </c>
      <c r="AT48" s="38"/>
      <c r="AU48" s="37"/>
      <c r="AV48" s="69"/>
      <c r="AW48" s="118"/>
      <c r="AX48" s="47"/>
      <c r="AY48" s="37"/>
      <c r="AZ48" s="38"/>
      <c r="BA48" s="37"/>
      <c r="BB48" s="38"/>
      <c r="BC48" s="37"/>
      <c r="BD48" s="69"/>
      <c r="BE48" s="121"/>
      <c r="BF48" s="211"/>
      <c r="BG48" s="162"/>
      <c r="BH48" s="38"/>
      <c r="BI48" s="183"/>
      <c r="BJ48" s="144"/>
      <c r="BK48" s="118"/>
      <c r="BL48" s="211"/>
      <c r="BM48" s="162"/>
      <c r="BN48" s="38"/>
      <c r="BO48" s="183"/>
      <c r="BP48" s="144"/>
      <c r="BQ48" s="118"/>
      <c r="BR48" s="211"/>
      <c r="BS48" s="162"/>
      <c r="BT48" s="38"/>
      <c r="BU48" s="183"/>
      <c r="BV48" s="144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</row>
    <row r="49" spans="1:92" s="39" customFormat="1" x14ac:dyDescent="0.45">
      <c r="A49" s="227"/>
      <c r="B49" s="47"/>
      <c r="C49" s="37"/>
      <c r="D49" s="38"/>
      <c r="E49" s="37"/>
      <c r="F49" s="38"/>
      <c r="G49" s="37"/>
      <c r="H49" s="69"/>
      <c r="I49" s="118"/>
      <c r="J49" s="47"/>
      <c r="K49" s="37"/>
      <c r="L49" s="38"/>
      <c r="M49" s="37"/>
      <c r="N49" s="38"/>
      <c r="O49" s="37"/>
      <c r="P49" s="69"/>
      <c r="Q49" s="118"/>
      <c r="R49" s="47">
        <v>44405</v>
      </c>
      <c r="S49" s="37" t="s">
        <v>8</v>
      </c>
      <c r="T49" s="38"/>
      <c r="U49" s="37"/>
      <c r="V49" s="38">
        <v>1</v>
      </c>
      <c r="W49" s="37">
        <v>-30.5</v>
      </c>
      <c r="X49" s="69"/>
      <c r="Y49" s="118"/>
      <c r="Z49" s="47"/>
      <c r="AA49" s="37"/>
      <c r="AB49" s="38"/>
      <c r="AC49" s="37"/>
      <c r="AD49" s="38"/>
      <c r="AE49" s="37"/>
      <c r="AF49" s="69"/>
      <c r="AG49" s="118"/>
      <c r="AH49" s="47"/>
      <c r="AI49" s="37"/>
      <c r="AJ49" s="38"/>
      <c r="AK49" s="37"/>
      <c r="AL49" s="38"/>
      <c r="AM49" s="37"/>
      <c r="AN49" s="69"/>
      <c r="AO49" s="118"/>
      <c r="AP49" s="47"/>
      <c r="AQ49" s="37"/>
      <c r="AR49" s="38"/>
      <c r="AS49" s="37"/>
      <c r="AT49" s="38"/>
      <c r="AU49" s="37"/>
      <c r="AV49" s="69"/>
      <c r="AW49" s="118"/>
      <c r="AX49" s="47"/>
      <c r="AY49" s="37"/>
      <c r="AZ49" s="38"/>
      <c r="BA49" s="37"/>
      <c r="BB49" s="38"/>
      <c r="BC49" s="37"/>
      <c r="BD49" s="69"/>
      <c r="BE49" s="121"/>
      <c r="BF49" s="211"/>
      <c r="BG49" s="162"/>
      <c r="BH49" s="38"/>
      <c r="BI49" s="183"/>
      <c r="BJ49" s="144"/>
      <c r="BK49" s="118"/>
      <c r="BL49" s="211"/>
      <c r="BM49" s="162"/>
      <c r="BN49" s="38"/>
      <c r="BO49" s="183"/>
      <c r="BP49" s="144"/>
      <c r="BQ49" s="118"/>
      <c r="BR49" s="211"/>
      <c r="BS49" s="162"/>
      <c r="BT49" s="38"/>
      <c r="BU49" s="183"/>
      <c r="BV49" s="144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</row>
    <row r="50" spans="1:92" s="39" customFormat="1" x14ac:dyDescent="0.45">
      <c r="A50" s="227"/>
      <c r="B50" s="47"/>
      <c r="C50" s="37"/>
      <c r="D50" s="38"/>
      <c r="E50" s="37"/>
      <c r="F50" s="38"/>
      <c r="G50" s="37"/>
      <c r="H50" s="69"/>
      <c r="I50" s="118"/>
      <c r="J50" s="47"/>
      <c r="K50" s="37"/>
      <c r="L50" s="38"/>
      <c r="M50" s="37"/>
      <c r="N50" s="38"/>
      <c r="O50" s="37"/>
      <c r="P50" s="69"/>
      <c r="Q50" s="118"/>
      <c r="R50" s="47">
        <v>44407</v>
      </c>
      <c r="S50" s="37" t="s">
        <v>8</v>
      </c>
      <c r="T50" s="38">
        <v>1</v>
      </c>
      <c r="U50" s="37">
        <v>41.6</v>
      </c>
      <c r="V50" s="38"/>
      <c r="W50" s="37"/>
      <c r="X50" s="69"/>
      <c r="Y50" s="118"/>
      <c r="Z50" s="47"/>
      <c r="AA50" s="37"/>
      <c r="AB50" s="38"/>
      <c r="AC50" s="37"/>
      <c r="AD50" s="38"/>
      <c r="AE50" s="37"/>
      <c r="AF50" s="69"/>
      <c r="AG50" s="118"/>
      <c r="AH50" s="47"/>
      <c r="AI50" s="37"/>
      <c r="AJ50" s="38"/>
      <c r="AK50" s="37"/>
      <c r="AL50" s="38"/>
      <c r="AM50" s="37"/>
      <c r="AN50" s="69"/>
      <c r="AO50" s="118"/>
      <c r="AP50" s="47"/>
      <c r="AQ50" s="37"/>
      <c r="AR50" s="38"/>
      <c r="AS50" s="37"/>
      <c r="AT50" s="38"/>
      <c r="AU50" s="37"/>
      <c r="AV50" s="69"/>
      <c r="AW50" s="118"/>
      <c r="AX50" s="47"/>
      <c r="AY50" s="37"/>
      <c r="AZ50" s="38"/>
      <c r="BA50" s="37"/>
      <c r="BB50" s="38"/>
      <c r="BC50" s="37"/>
      <c r="BD50" s="69"/>
      <c r="BE50" s="121"/>
      <c r="BF50" s="211"/>
      <c r="BG50" s="162"/>
      <c r="BH50" s="38"/>
      <c r="BI50" s="183"/>
      <c r="BJ50" s="144"/>
      <c r="BK50" s="118"/>
      <c r="BL50" s="211"/>
      <c r="BM50" s="162"/>
      <c r="BN50" s="38"/>
      <c r="BO50" s="183"/>
      <c r="BP50" s="144"/>
      <c r="BQ50" s="118"/>
      <c r="BR50" s="211"/>
      <c r="BS50" s="162"/>
      <c r="BT50" s="38"/>
      <c r="BU50" s="183"/>
      <c r="BV50" s="144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</row>
    <row r="51" spans="1:92" s="39" customFormat="1" x14ac:dyDescent="0.45">
      <c r="A51" s="227"/>
      <c r="B51" s="47"/>
      <c r="C51" s="37"/>
      <c r="D51" s="38"/>
      <c r="E51" s="37"/>
      <c r="F51" s="38"/>
      <c r="G51" s="37"/>
      <c r="H51" s="69"/>
      <c r="I51" s="118"/>
      <c r="J51" s="47"/>
      <c r="K51" s="37"/>
      <c r="L51" s="38"/>
      <c r="M51" s="37"/>
      <c r="N51" s="38"/>
      <c r="O51" s="37"/>
      <c r="P51" s="69"/>
      <c r="Q51" s="118"/>
      <c r="R51" s="47"/>
      <c r="S51" s="37"/>
      <c r="T51" s="38"/>
      <c r="U51" s="37"/>
      <c r="V51" s="38"/>
      <c r="W51" s="37"/>
      <c r="X51" s="69"/>
      <c r="Y51" s="118"/>
      <c r="Z51" s="47"/>
      <c r="AA51" s="37"/>
      <c r="AB51" s="38"/>
      <c r="AC51" s="37"/>
      <c r="AD51" s="38"/>
      <c r="AE51" s="37"/>
      <c r="AF51" s="69"/>
      <c r="AG51" s="118"/>
      <c r="AH51" s="47"/>
      <c r="AI51" s="37"/>
      <c r="AJ51" s="38"/>
      <c r="AK51" s="37"/>
      <c r="AL51" s="38"/>
      <c r="AM51" s="37"/>
      <c r="AN51" s="69"/>
      <c r="AO51" s="118"/>
      <c r="AP51" s="47"/>
      <c r="AQ51" s="37"/>
      <c r="AR51" s="38"/>
      <c r="AS51" s="37"/>
      <c r="AT51" s="38"/>
      <c r="AU51" s="37"/>
      <c r="AV51" s="69"/>
      <c r="AW51" s="118"/>
      <c r="AX51" s="47"/>
      <c r="AY51" s="37"/>
      <c r="AZ51" s="38"/>
      <c r="BA51" s="37"/>
      <c r="BB51" s="38"/>
      <c r="BC51" s="37"/>
      <c r="BD51" s="69"/>
      <c r="BE51" s="121"/>
      <c r="BF51" s="211"/>
      <c r="BG51" s="162"/>
      <c r="BH51" s="38"/>
      <c r="BI51" s="183"/>
      <c r="BJ51" s="144"/>
      <c r="BK51" s="118"/>
      <c r="BL51" s="211"/>
      <c r="BM51" s="162"/>
      <c r="BN51" s="38"/>
      <c r="BO51" s="183"/>
      <c r="BP51" s="144"/>
      <c r="BQ51" s="118"/>
      <c r="BR51" s="211"/>
      <c r="BS51" s="162"/>
      <c r="BT51" s="38"/>
      <c r="BU51" s="183"/>
      <c r="BV51" s="144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</row>
    <row r="52" spans="1:92" s="39" customFormat="1" x14ac:dyDescent="0.45">
      <c r="A52" s="227"/>
      <c r="B52" s="112"/>
      <c r="C52" s="91"/>
      <c r="D52" s="92"/>
      <c r="E52" s="91"/>
      <c r="F52" s="92"/>
      <c r="G52" s="91"/>
      <c r="H52" s="113"/>
      <c r="I52" s="118"/>
      <c r="J52" s="112"/>
      <c r="K52" s="91"/>
      <c r="L52" s="92"/>
      <c r="M52" s="91"/>
      <c r="N52" s="92"/>
      <c r="O52" s="91"/>
      <c r="P52" s="113"/>
      <c r="Q52" s="118"/>
      <c r="R52" s="112"/>
      <c r="S52" s="91"/>
      <c r="T52" s="92"/>
      <c r="U52" s="91"/>
      <c r="V52" s="92"/>
      <c r="W52" s="91"/>
      <c r="X52" s="113"/>
      <c r="Y52" s="118"/>
      <c r="Z52" s="112"/>
      <c r="AA52" s="91"/>
      <c r="AB52" s="92"/>
      <c r="AC52" s="91"/>
      <c r="AD52" s="92"/>
      <c r="AE52" s="91"/>
      <c r="AF52" s="113"/>
      <c r="AG52" s="118"/>
      <c r="AH52" s="112"/>
      <c r="AI52" s="91"/>
      <c r="AJ52" s="92"/>
      <c r="AK52" s="91"/>
      <c r="AL52" s="92"/>
      <c r="AM52" s="91"/>
      <c r="AN52" s="113"/>
      <c r="AO52" s="118"/>
      <c r="AP52" s="112"/>
      <c r="AQ52" s="91"/>
      <c r="AR52" s="92"/>
      <c r="AS52" s="91"/>
      <c r="AT52" s="92"/>
      <c r="AU52" s="91"/>
      <c r="AV52" s="113"/>
      <c r="AW52" s="118"/>
      <c r="AX52" s="112"/>
      <c r="AY52" s="91"/>
      <c r="AZ52" s="92"/>
      <c r="BA52" s="91"/>
      <c r="BB52" s="92"/>
      <c r="BC52" s="91"/>
      <c r="BD52" s="113"/>
      <c r="BE52" s="119"/>
      <c r="BF52" s="212"/>
      <c r="BG52" s="163"/>
      <c r="BH52" s="92"/>
      <c r="BI52" s="184"/>
      <c r="BJ52" s="213"/>
      <c r="BK52" s="118"/>
      <c r="BL52" s="212"/>
      <c r="BM52" s="163"/>
      <c r="BN52" s="92"/>
      <c r="BO52" s="184"/>
      <c r="BP52" s="213"/>
      <c r="BQ52" s="118"/>
      <c r="BR52" s="212"/>
      <c r="BS52" s="163"/>
      <c r="BT52" s="92"/>
      <c r="BU52" s="184"/>
      <c r="BV52" s="213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</row>
    <row r="53" spans="1:92" x14ac:dyDescent="0.45">
      <c r="A53" s="118"/>
      <c r="B53" s="48"/>
      <c r="C53" s="6"/>
      <c r="D53" s="3"/>
      <c r="E53" s="6"/>
      <c r="F53" s="3"/>
      <c r="G53" s="6"/>
      <c r="H53" s="49"/>
      <c r="I53" s="118"/>
      <c r="J53" s="48"/>
      <c r="K53" s="6"/>
      <c r="L53" s="3"/>
      <c r="M53" s="6"/>
      <c r="N53" s="3"/>
      <c r="O53" s="6"/>
      <c r="P53" s="49"/>
      <c r="Q53" s="118"/>
      <c r="R53" s="48"/>
      <c r="S53" s="6"/>
      <c r="T53" s="3"/>
      <c r="U53" s="6"/>
      <c r="V53" s="3"/>
      <c r="W53" s="6"/>
      <c r="X53" s="49"/>
      <c r="Y53" s="118"/>
      <c r="Z53" s="48"/>
      <c r="AA53" s="6"/>
      <c r="AB53" s="3"/>
      <c r="AC53" s="6"/>
      <c r="AD53" s="3"/>
      <c r="AE53" s="6"/>
      <c r="AF53" s="61"/>
      <c r="AG53" s="118"/>
      <c r="AH53" s="48"/>
      <c r="AI53" s="6"/>
      <c r="AJ53" s="3"/>
      <c r="AK53" s="6"/>
      <c r="AL53" s="3"/>
      <c r="AM53" s="6"/>
      <c r="AN53" s="49"/>
      <c r="AO53" s="118"/>
      <c r="AP53" s="48"/>
      <c r="AQ53" s="6"/>
      <c r="AR53" s="3"/>
      <c r="AS53" s="6"/>
      <c r="AT53" s="3"/>
      <c r="AU53" s="6"/>
      <c r="AV53" s="49"/>
      <c r="AW53" s="118"/>
      <c r="AX53" s="48"/>
      <c r="AY53" s="6"/>
      <c r="AZ53" s="3"/>
      <c r="BA53" s="6"/>
      <c r="BB53" s="3"/>
      <c r="BC53" s="6"/>
      <c r="BD53" s="49"/>
      <c r="BE53" s="117"/>
      <c r="BF53" s="51"/>
      <c r="BG53" s="17"/>
      <c r="BH53" s="17"/>
      <c r="BI53" s="145"/>
      <c r="BJ53" s="49"/>
      <c r="BL53" s="51"/>
      <c r="BM53" s="17"/>
      <c r="BN53" s="17"/>
      <c r="BO53" s="145"/>
      <c r="BP53" s="49"/>
      <c r="BR53" s="51"/>
      <c r="BS53" s="17"/>
      <c r="BT53" s="17"/>
      <c r="BU53" s="145"/>
      <c r="BV53" s="49"/>
    </row>
    <row r="54" spans="1:92" x14ac:dyDescent="0.45">
      <c r="A54" s="118"/>
      <c r="B54" s="48"/>
      <c r="C54" s="6"/>
      <c r="D54" s="3"/>
      <c r="E54" s="6"/>
      <c r="F54" s="3"/>
      <c r="G54" s="6"/>
      <c r="H54" s="49"/>
      <c r="I54" s="118"/>
      <c r="J54" s="48"/>
      <c r="K54" s="6"/>
      <c r="L54" s="3"/>
      <c r="M54" s="6"/>
      <c r="N54" s="3"/>
      <c r="O54" s="6"/>
      <c r="P54" s="49"/>
      <c r="Q54" s="118"/>
      <c r="R54" s="48"/>
      <c r="S54" s="6"/>
      <c r="T54" s="3"/>
      <c r="U54" s="6"/>
      <c r="V54" s="3"/>
      <c r="W54" s="6"/>
      <c r="X54" s="49"/>
      <c r="Y54" s="118"/>
      <c r="Z54" s="48"/>
      <c r="AA54" s="6"/>
      <c r="AB54" s="3"/>
      <c r="AC54" s="6"/>
      <c r="AD54" s="3"/>
      <c r="AE54" s="6"/>
      <c r="AF54" s="61"/>
      <c r="AG54" s="118"/>
      <c r="AH54" s="48"/>
      <c r="AI54" s="6"/>
      <c r="AJ54" s="3"/>
      <c r="AK54" s="6"/>
      <c r="AL54" s="3"/>
      <c r="AM54" s="6"/>
      <c r="AN54" s="49"/>
      <c r="AO54" s="118"/>
      <c r="AP54" s="48"/>
      <c r="AQ54" s="6"/>
      <c r="AR54" s="3"/>
      <c r="AS54" s="6"/>
      <c r="AT54" s="3"/>
      <c r="AU54" s="6"/>
      <c r="AV54" s="49"/>
      <c r="AW54" s="118"/>
      <c r="AX54" s="48"/>
      <c r="AY54" s="6"/>
      <c r="AZ54" s="3"/>
      <c r="BA54" s="6"/>
      <c r="BB54" s="3"/>
      <c r="BC54" s="6"/>
      <c r="BD54" s="49"/>
      <c r="BE54" s="117"/>
      <c r="BF54" s="51"/>
      <c r="BG54" s="17"/>
      <c r="BH54" s="17"/>
      <c r="BI54" s="145"/>
      <c r="BJ54" s="49"/>
      <c r="BL54" s="51"/>
      <c r="BM54" s="17"/>
      <c r="BN54" s="17"/>
      <c r="BO54" s="145"/>
      <c r="BP54" s="49"/>
      <c r="BR54" s="51"/>
      <c r="BS54" s="17"/>
      <c r="BT54" s="17"/>
      <c r="BU54" s="145"/>
      <c r="BV54" s="49"/>
    </row>
    <row r="55" spans="1:92" x14ac:dyDescent="0.45">
      <c r="A55" s="118"/>
      <c r="B55" s="48"/>
      <c r="C55" s="6"/>
      <c r="D55" s="3"/>
      <c r="E55" s="6"/>
      <c r="F55" s="3"/>
      <c r="G55" s="6"/>
      <c r="H55" s="49"/>
      <c r="J55" s="48"/>
      <c r="K55" s="6"/>
      <c r="L55" s="3"/>
      <c r="M55" s="6"/>
      <c r="N55" s="3"/>
      <c r="O55" s="6"/>
      <c r="P55" s="49"/>
      <c r="R55" s="48"/>
      <c r="S55" s="6"/>
      <c r="T55" s="3"/>
      <c r="U55" s="6"/>
      <c r="V55" s="3"/>
      <c r="W55" s="6"/>
      <c r="X55" s="49"/>
      <c r="Y55" s="118"/>
      <c r="Z55" s="48"/>
      <c r="AA55" s="6"/>
      <c r="AB55" s="3"/>
      <c r="AC55" s="6"/>
      <c r="AD55" s="3"/>
      <c r="AE55" s="6"/>
      <c r="AF55" s="61"/>
      <c r="AH55" s="48"/>
      <c r="AI55" s="6"/>
      <c r="AJ55" s="3"/>
      <c r="AK55" s="6"/>
      <c r="AL55" s="3"/>
      <c r="AM55" s="6"/>
      <c r="AN55" s="49"/>
      <c r="AO55" s="118"/>
      <c r="AP55" s="48"/>
      <c r="AQ55" s="6"/>
      <c r="AR55" s="3"/>
      <c r="AS55" s="6"/>
      <c r="AT55" s="3"/>
      <c r="AU55" s="6"/>
      <c r="AV55" s="49"/>
      <c r="AW55" s="118"/>
      <c r="AX55" s="48"/>
      <c r="AY55" s="6"/>
      <c r="AZ55" s="3"/>
      <c r="BA55" s="6"/>
      <c r="BB55" s="3"/>
      <c r="BC55" s="6"/>
      <c r="BD55" s="49"/>
      <c r="BE55" s="117"/>
      <c r="BF55" s="51"/>
      <c r="BG55" s="17"/>
      <c r="BH55" s="17"/>
      <c r="BI55" s="145"/>
      <c r="BJ55" s="49"/>
      <c r="BL55" s="51"/>
      <c r="BM55" s="17"/>
      <c r="BN55" s="17"/>
      <c r="BO55" s="145"/>
      <c r="BP55" s="49"/>
      <c r="BR55" s="51"/>
      <c r="BS55" s="17"/>
      <c r="BT55" s="17"/>
      <c r="BU55" s="145"/>
      <c r="BV55" s="49"/>
    </row>
    <row r="56" spans="1:92" x14ac:dyDescent="0.45">
      <c r="B56" s="48"/>
      <c r="C56" s="6"/>
      <c r="D56" s="3"/>
      <c r="E56" s="6"/>
      <c r="F56" s="3"/>
      <c r="G56" s="6"/>
      <c r="H56" s="49"/>
      <c r="J56" s="48"/>
      <c r="K56" s="6"/>
      <c r="L56" s="3"/>
      <c r="M56" s="6"/>
      <c r="N56" s="3"/>
      <c r="O56" s="6"/>
      <c r="P56" s="49"/>
      <c r="R56" s="48"/>
      <c r="S56" s="6"/>
      <c r="T56" s="3"/>
      <c r="U56" s="6"/>
      <c r="V56" s="3"/>
      <c r="W56" s="6"/>
      <c r="X56" s="49"/>
      <c r="Z56" s="48"/>
      <c r="AA56" s="6"/>
      <c r="AB56" s="3"/>
      <c r="AC56" s="6"/>
      <c r="AD56" s="3"/>
      <c r="AE56" s="6"/>
      <c r="AF56" s="61"/>
      <c r="AH56" s="48"/>
      <c r="AI56" s="6"/>
      <c r="AJ56" s="3"/>
      <c r="AK56" s="6"/>
      <c r="AL56" s="3"/>
      <c r="AM56" s="6"/>
      <c r="AN56" s="49"/>
      <c r="AP56" s="48"/>
      <c r="AQ56" s="6"/>
      <c r="AR56" s="3"/>
      <c r="AS56" s="6"/>
      <c r="AT56" s="3"/>
      <c r="AU56" s="6"/>
      <c r="AV56" s="49"/>
      <c r="AX56" s="48"/>
      <c r="AY56" s="6"/>
      <c r="AZ56" s="3"/>
      <c r="BA56" s="6"/>
      <c r="BB56" s="3"/>
      <c r="BC56" s="6"/>
      <c r="BD56" s="49"/>
      <c r="BE56" s="117"/>
      <c r="BF56" s="51"/>
      <c r="BG56" s="17"/>
      <c r="BH56" s="17"/>
      <c r="BI56" s="145"/>
      <c r="BJ56" s="49"/>
      <c r="BL56" s="51"/>
      <c r="BM56" s="17"/>
      <c r="BN56" s="17"/>
      <c r="BO56" s="145"/>
      <c r="BP56" s="49"/>
      <c r="BR56" s="51"/>
      <c r="BS56" s="17"/>
      <c r="BT56" s="17"/>
      <c r="BU56" s="145"/>
      <c r="BV56" s="49"/>
    </row>
    <row r="57" spans="1:92" x14ac:dyDescent="0.45">
      <c r="B57" s="48"/>
      <c r="C57" s="6"/>
      <c r="D57" s="3"/>
      <c r="E57" s="6"/>
      <c r="F57" s="3"/>
      <c r="G57" s="6"/>
      <c r="H57" s="49"/>
      <c r="J57" s="48"/>
      <c r="K57" s="6"/>
      <c r="L57" s="3"/>
      <c r="M57" s="6"/>
      <c r="N57" s="3"/>
      <c r="O57" s="6"/>
      <c r="P57" s="49"/>
      <c r="R57" s="48"/>
      <c r="S57" s="6"/>
      <c r="T57" s="3"/>
      <c r="U57" s="6"/>
      <c r="V57" s="3"/>
      <c r="W57" s="6"/>
      <c r="X57" s="49"/>
      <c r="Z57" s="48"/>
      <c r="AA57" s="6"/>
      <c r="AB57" s="3"/>
      <c r="AC57" s="6"/>
      <c r="AD57" s="3"/>
      <c r="AE57" s="6"/>
      <c r="AF57" s="61"/>
      <c r="AH57" s="48"/>
      <c r="AI57" s="6"/>
      <c r="AJ57" s="3"/>
      <c r="AK57" s="6"/>
      <c r="AL57" s="3"/>
      <c r="AM57" s="6"/>
      <c r="AN57" s="49"/>
      <c r="AP57" s="48"/>
      <c r="AQ57" s="6"/>
      <c r="AR57" s="3"/>
      <c r="AS57" s="6"/>
      <c r="AT57" s="3"/>
      <c r="AU57" s="6"/>
      <c r="AV57" s="49"/>
      <c r="AX57" s="48"/>
      <c r="AY57" s="6"/>
      <c r="AZ57" s="3"/>
      <c r="BA57" s="6"/>
      <c r="BB57" s="3"/>
      <c r="BC57" s="6"/>
      <c r="BD57" s="49"/>
      <c r="BE57" s="128"/>
      <c r="BF57" s="51"/>
      <c r="BG57" s="17"/>
      <c r="BH57" s="17"/>
      <c r="BI57" s="145"/>
      <c r="BJ57" s="49"/>
      <c r="BL57" s="51"/>
      <c r="BM57" s="17"/>
      <c r="BN57" s="17"/>
      <c r="BO57" s="145"/>
      <c r="BP57" s="49"/>
      <c r="BR57" s="51"/>
      <c r="BS57" s="17"/>
      <c r="BT57" s="17"/>
      <c r="BU57" s="145"/>
      <c r="BV57" s="49"/>
    </row>
    <row r="58" spans="1:92" x14ac:dyDescent="0.45">
      <c r="B58" s="48"/>
      <c r="C58" s="6"/>
      <c r="D58" s="3"/>
      <c r="E58" s="6"/>
      <c r="F58" s="3"/>
      <c r="G58" s="6"/>
      <c r="H58" s="49"/>
      <c r="J58" s="48"/>
      <c r="K58" s="6"/>
      <c r="L58" s="3"/>
      <c r="M58" s="6"/>
      <c r="N58" s="3"/>
      <c r="O58" s="6"/>
      <c r="P58" s="49"/>
      <c r="R58" s="48"/>
      <c r="S58" s="6"/>
      <c r="T58" s="3"/>
      <c r="U58" s="6"/>
      <c r="V58" s="3"/>
      <c r="W58" s="6"/>
      <c r="X58" s="49"/>
      <c r="Z58" s="48"/>
      <c r="AA58" s="6"/>
      <c r="AB58" s="3"/>
      <c r="AC58" s="6"/>
      <c r="AD58" s="3"/>
      <c r="AE58" s="6"/>
      <c r="AF58" s="61"/>
      <c r="AH58" s="48"/>
      <c r="AI58" s="6"/>
      <c r="AJ58" s="3"/>
      <c r="AK58" s="6"/>
      <c r="AL58" s="3"/>
      <c r="AM58" s="6"/>
      <c r="AN58" s="49"/>
      <c r="AP58" s="48"/>
      <c r="AQ58" s="6"/>
      <c r="AR58" s="3"/>
      <c r="AS58" s="6"/>
      <c r="AT58" s="3"/>
      <c r="AU58" s="6"/>
      <c r="AV58" s="49"/>
      <c r="AX58" s="48"/>
      <c r="AY58" s="6"/>
      <c r="AZ58" s="3"/>
      <c r="BA58" s="6"/>
      <c r="BB58" s="3"/>
      <c r="BC58" s="6"/>
      <c r="BD58" s="49"/>
      <c r="BE58" s="128"/>
      <c r="BF58" s="51"/>
      <c r="BG58" s="17"/>
      <c r="BH58" s="17"/>
      <c r="BI58" s="145"/>
      <c r="BJ58" s="49"/>
      <c r="BL58" s="51"/>
      <c r="BM58" s="17"/>
      <c r="BN58" s="17"/>
      <c r="BO58" s="145"/>
      <c r="BP58" s="49"/>
      <c r="BR58" s="51"/>
      <c r="BS58" s="17"/>
      <c r="BT58" s="17"/>
      <c r="BU58" s="145"/>
      <c r="BV58" s="49"/>
    </row>
    <row r="59" spans="1:92" x14ac:dyDescent="0.45">
      <c r="B59" s="48"/>
      <c r="C59" s="6"/>
      <c r="D59" s="3"/>
      <c r="E59" s="6"/>
      <c r="F59" s="3"/>
      <c r="G59" s="6"/>
      <c r="H59" s="49"/>
      <c r="J59" s="48"/>
      <c r="K59" s="6"/>
      <c r="L59" s="3"/>
      <c r="M59" s="6"/>
      <c r="N59" s="3"/>
      <c r="O59" s="6"/>
      <c r="P59" s="49"/>
      <c r="R59" s="48"/>
      <c r="S59" s="6"/>
      <c r="T59" s="3"/>
      <c r="U59" s="6"/>
      <c r="V59" s="3"/>
      <c r="W59" s="6"/>
      <c r="X59" s="49"/>
      <c r="Z59" s="48"/>
      <c r="AA59" s="6"/>
      <c r="AB59" s="3"/>
      <c r="AC59" s="6"/>
      <c r="AD59" s="3"/>
      <c r="AE59" s="6"/>
      <c r="AF59" s="61"/>
      <c r="AH59" s="48"/>
      <c r="AI59" s="6"/>
      <c r="AJ59" s="3"/>
      <c r="AK59" s="6"/>
      <c r="AL59" s="3"/>
      <c r="AM59" s="6"/>
      <c r="AN59" s="49"/>
      <c r="AP59" s="48"/>
      <c r="AQ59" s="6"/>
      <c r="AR59" s="3"/>
      <c r="AS59" s="6"/>
      <c r="AT59" s="3"/>
      <c r="AU59" s="6"/>
      <c r="AV59" s="49"/>
      <c r="AX59" s="48"/>
      <c r="AY59" s="6"/>
      <c r="AZ59" s="3"/>
      <c r="BA59" s="6"/>
      <c r="BB59" s="3"/>
      <c r="BC59" s="6"/>
      <c r="BD59" s="49"/>
      <c r="BE59" s="128"/>
      <c r="BF59" s="51"/>
      <c r="BG59" s="17"/>
      <c r="BH59" s="17"/>
      <c r="BI59" s="145"/>
      <c r="BJ59" s="49"/>
      <c r="BL59" s="51"/>
      <c r="BM59" s="17"/>
      <c r="BN59" s="17"/>
      <c r="BO59" s="145"/>
      <c r="BP59" s="49"/>
      <c r="BR59" s="51"/>
      <c r="BS59" s="17"/>
      <c r="BT59" s="17"/>
      <c r="BU59" s="145"/>
      <c r="BV59" s="49"/>
    </row>
    <row r="60" spans="1:92" ht="14.65" thickBot="1" x14ac:dyDescent="0.5">
      <c r="B60" s="48"/>
      <c r="C60" s="6"/>
      <c r="D60" s="3"/>
      <c r="E60" s="6"/>
      <c r="F60" s="3"/>
      <c r="G60" s="6"/>
      <c r="H60" s="49"/>
      <c r="J60" s="48"/>
      <c r="K60" s="6"/>
      <c r="L60" s="3"/>
      <c r="M60" s="6"/>
      <c r="N60" s="3"/>
      <c r="O60" s="6"/>
      <c r="P60" s="49"/>
      <c r="R60" s="48"/>
      <c r="S60" s="6"/>
      <c r="T60" s="3"/>
      <c r="U60" s="6"/>
      <c r="V60" s="3"/>
      <c r="W60" s="6"/>
      <c r="X60" s="49"/>
      <c r="Z60" s="48"/>
      <c r="AA60" s="6"/>
      <c r="AB60" s="3"/>
      <c r="AC60" s="6"/>
      <c r="AD60" s="3"/>
      <c r="AE60" s="6"/>
      <c r="AF60" s="61"/>
      <c r="AH60" s="48"/>
      <c r="AI60" s="6"/>
      <c r="AJ60" s="3"/>
      <c r="AK60" s="6"/>
      <c r="AL60" s="3"/>
      <c r="AM60" s="6"/>
      <c r="AN60" s="49"/>
      <c r="AP60" s="48"/>
      <c r="AQ60" s="6"/>
      <c r="AR60" s="3"/>
      <c r="AS60" s="6"/>
      <c r="AT60" s="3"/>
      <c r="AU60" s="6"/>
      <c r="AV60" s="49"/>
      <c r="AX60" s="48"/>
      <c r="AY60" s="6"/>
      <c r="AZ60" s="3"/>
      <c r="BA60" s="6"/>
      <c r="BB60" s="3"/>
      <c r="BC60" s="6"/>
      <c r="BD60" s="49"/>
      <c r="BE60" s="128"/>
      <c r="BF60" s="54"/>
      <c r="BG60" s="126"/>
      <c r="BH60" s="126"/>
      <c r="BI60" s="57"/>
      <c r="BJ60" s="59"/>
      <c r="BL60" s="54"/>
      <c r="BM60" s="126"/>
      <c r="BN60" s="126"/>
      <c r="BO60" s="57"/>
      <c r="BP60" s="59"/>
      <c r="BR60" s="54"/>
      <c r="BS60" s="126"/>
      <c r="BT60" s="126"/>
      <c r="BU60" s="57"/>
      <c r="BV60" s="59"/>
    </row>
    <row r="61" spans="1:92" ht="14.65" thickBot="1" x14ac:dyDescent="0.5">
      <c r="B61" s="48"/>
      <c r="C61" s="6"/>
      <c r="D61" s="3"/>
      <c r="E61" s="6"/>
      <c r="F61" s="3"/>
      <c r="G61" s="6"/>
      <c r="H61" s="49"/>
      <c r="J61" s="48"/>
      <c r="K61" s="6"/>
      <c r="L61" s="3"/>
      <c r="M61" s="6"/>
      <c r="N61" s="3"/>
      <c r="O61" s="6"/>
      <c r="P61" s="49"/>
      <c r="R61" s="48"/>
      <c r="S61" s="6"/>
      <c r="T61" s="3"/>
      <c r="U61" s="6"/>
      <c r="V61" s="3"/>
      <c r="W61" s="6"/>
      <c r="X61" s="49"/>
      <c r="Z61" s="48"/>
      <c r="AA61" s="6"/>
      <c r="AB61" s="3"/>
      <c r="AC61" s="6"/>
      <c r="AD61" s="3"/>
      <c r="AE61" s="6"/>
      <c r="AF61" s="61"/>
      <c r="AH61" s="48"/>
      <c r="AI61" s="6"/>
      <c r="AJ61" s="3"/>
      <c r="AK61" s="6"/>
      <c r="AL61" s="3"/>
      <c r="AM61" s="6"/>
      <c r="AN61" s="49"/>
      <c r="AP61" s="48"/>
      <c r="AQ61" s="6"/>
      <c r="AR61" s="3"/>
      <c r="AS61" s="6"/>
      <c r="AT61" s="3"/>
      <c r="AU61" s="6"/>
      <c r="AV61" s="49"/>
      <c r="AX61" s="48"/>
      <c r="AY61" s="6"/>
      <c r="AZ61" s="3"/>
      <c r="BA61" s="6"/>
      <c r="BB61" s="3"/>
      <c r="BC61" s="6"/>
      <c r="BD61" s="49"/>
      <c r="BE61" s="128"/>
      <c r="BF61" s="222" t="s">
        <v>31</v>
      </c>
      <c r="BG61" s="223"/>
      <c r="BH61" s="223"/>
      <c r="BI61" s="223"/>
      <c r="BJ61" s="224"/>
      <c r="BL61" s="222" t="s">
        <v>31</v>
      </c>
      <c r="BM61" s="223"/>
      <c r="BN61" s="223"/>
      <c r="BO61" s="223"/>
      <c r="BP61" s="224"/>
      <c r="BR61" s="222" t="s">
        <v>31</v>
      </c>
      <c r="BS61" s="223"/>
      <c r="BT61" s="223"/>
      <c r="BU61" s="223"/>
      <c r="BV61" s="224"/>
    </row>
    <row r="62" spans="1:92" x14ac:dyDescent="0.45">
      <c r="B62" s="50"/>
      <c r="C62" s="7"/>
      <c r="D62" s="4"/>
      <c r="E62" s="7"/>
      <c r="F62" s="4"/>
      <c r="G62" s="7"/>
      <c r="H62" s="49"/>
      <c r="J62" s="50"/>
      <c r="K62" s="7"/>
      <c r="L62" s="4"/>
      <c r="M62" s="7"/>
      <c r="N62" s="4"/>
      <c r="O62" s="7"/>
      <c r="P62" s="49"/>
      <c r="R62" s="50"/>
      <c r="S62" s="7"/>
      <c r="T62" s="4"/>
      <c r="U62" s="7"/>
      <c r="V62" s="4"/>
      <c r="W62" s="7"/>
      <c r="X62" s="49"/>
      <c r="Z62" s="50"/>
      <c r="AA62" s="7"/>
      <c r="AB62" s="4"/>
      <c r="AC62" s="7"/>
      <c r="AD62" s="4"/>
      <c r="AE62" s="7"/>
      <c r="AF62" s="61"/>
      <c r="AH62" s="50"/>
      <c r="AI62" s="7"/>
      <c r="AJ62" s="4"/>
      <c r="AK62" s="7"/>
      <c r="AL62" s="4"/>
      <c r="AM62" s="7"/>
      <c r="AN62" s="49"/>
      <c r="AP62" s="50"/>
      <c r="AQ62" s="7"/>
      <c r="AR62" s="4"/>
      <c r="AS62" s="7"/>
      <c r="AT62" s="4"/>
      <c r="AU62" s="7"/>
      <c r="AV62" s="49"/>
      <c r="AX62" s="50"/>
      <c r="AY62" s="7"/>
      <c r="AZ62" s="4"/>
      <c r="BA62" s="7"/>
      <c r="BB62" s="4"/>
      <c r="BC62" s="7"/>
      <c r="BD62" s="49"/>
      <c r="BE62" s="128"/>
      <c r="BF62" s="131" t="s">
        <v>21</v>
      </c>
      <c r="BG62" s="2" t="s">
        <v>17</v>
      </c>
      <c r="BH62" s="2" t="s">
        <v>4</v>
      </c>
      <c r="BI62" s="2" t="s">
        <v>18</v>
      </c>
      <c r="BJ62" s="124"/>
      <c r="BL62" s="131" t="s">
        <v>21</v>
      </c>
      <c r="BM62" s="2" t="s">
        <v>17</v>
      </c>
      <c r="BN62" s="2" t="s">
        <v>4</v>
      </c>
      <c r="BO62" s="2" t="s">
        <v>18</v>
      </c>
      <c r="BP62" s="124"/>
      <c r="BR62" s="131" t="s">
        <v>21</v>
      </c>
      <c r="BS62" s="2" t="s">
        <v>17</v>
      </c>
      <c r="BT62" s="2" t="s">
        <v>4</v>
      </c>
      <c r="BU62" s="2" t="s">
        <v>18</v>
      </c>
      <c r="BV62" s="124"/>
    </row>
    <row r="63" spans="1:92" x14ac:dyDescent="0.45">
      <c r="B63" s="51"/>
      <c r="C63" s="18"/>
      <c r="D63" s="12">
        <f>SUM(D3:D62)</f>
        <v>9</v>
      </c>
      <c r="E63" s="16">
        <f>SUM(E3:E62)</f>
        <v>1005.6</v>
      </c>
      <c r="F63" s="10">
        <f>SUM(F3:F62)</f>
        <v>9</v>
      </c>
      <c r="G63" s="11">
        <f>SUM(G3:G62)</f>
        <v>-352.7</v>
      </c>
      <c r="H63" s="52">
        <f>(D63/(D63+F63))</f>
        <v>0.5</v>
      </c>
      <c r="J63" s="51"/>
      <c r="K63" s="18"/>
      <c r="L63" s="12">
        <f>SUM(L3:L62)</f>
        <v>6</v>
      </c>
      <c r="M63" s="16">
        <f>SUM(M3:M62)</f>
        <v>294.5</v>
      </c>
      <c r="N63" s="10">
        <f>SUM(N3:N62)</f>
        <v>3</v>
      </c>
      <c r="O63" s="11">
        <f>SUM(O3:O62)</f>
        <v>-95.2</v>
      </c>
      <c r="P63" s="52">
        <f>(L63/(L63+N63))</f>
        <v>0.66666666666666663</v>
      </c>
      <c r="R63" s="51"/>
      <c r="S63" s="18"/>
      <c r="T63" s="12">
        <f>SUM(T3:T62)</f>
        <v>12</v>
      </c>
      <c r="U63" s="16">
        <f>SUM(U3:U62)</f>
        <v>838.69999999999993</v>
      </c>
      <c r="V63" s="10">
        <f>SUM(V3:V62)</f>
        <v>3</v>
      </c>
      <c r="W63" s="11">
        <f>SUM(W3:W62)</f>
        <v>-135.30000000000001</v>
      </c>
      <c r="X63" s="52">
        <f>(T63/(T63+V63))</f>
        <v>0.8</v>
      </c>
      <c r="Z63" s="51"/>
      <c r="AA63" s="18"/>
      <c r="AB63" s="12">
        <f>SUM(AB3:AB62)</f>
        <v>21</v>
      </c>
      <c r="AC63" s="16">
        <f>SUM(AC3:AC62)</f>
        <v>964.09999999999991</v>
      </c>
      <c r="AD63" s="10">
        <f>SUM(AD3:AD62)</f>
        <v>4</v>
      </c>
      <c r="AE63" s="11">
        <f>SUM(AE3:AE62)</f>
        <v>-131.89999999999998</v>
      </c>
      <c r="AF63" s="52">
        <f>(AB63/(AB63+AD63))</f>
        <v>0.84</v>
      </c>
      <c r="AH63" s="51"/>
      <c r="AI63" s="18"/>
      <c r="AJ63" s="12">
        <f>SUM(AJ3:AJ62)</f>
        <v>16</v>
      </c>
      <c r="AK63" s="16">
        <f>SUM(AK3:AK62)</f>
        <v>918.9</v>
      </c>
      <c r="AL63" s="10">
        <f>SUM(AL3:AL62)</f>
        <v>7</v>
      </c>
      <c r="AM63" s="11">
        <f>SUM(AM3:AM62)</f>
        <v>-376.6</v>
      </c>
      <c r="AN63" s="52">
        <f>(AJ63/(AJ63+AL63))</f>
        <v>0.69565217391304346</v>
      </c>
      <c r="AP63" s="51"/>
      <c r="AQ63" s="18"/>
      <c r="AR63" s="12">
        <f>SUM(AR3:AR62)</f>
        <v>14</v>
      </c>
      <c r="AS63" s="16">
        <f>SUM(AS3:AS62)</f>
        <v>667.2</v>
      </c>
      <c r="AT63" s="10">
        <f>SUM(AT3:AT62)</f>
        <v>4</v>
      </c>
      <c r="AU63" s="11">
        <f>SUM(AU3:AU62)</f>
        <v>-124.6</v>
      </c>
      <c r="AV63" s="52">
        <f>(AR63/(AR63+AT63))</f>
        <v>0.77777777777777779</v>
      </c>
      <c r="AX63" s="51"/>
      <c r="AY63" s="18"/>
      <c r="AZ63" s="12">
        <f>SUM(AZ3:AZ62)</f>
        <v>15</v>
      </c>
      <c r="BA63" s="16">
        <f>SUM(BA3:BA62)</f>
        <v>652.70000000000005</v>
      </c>
      <c r="BB63" s="10">
        <f>SUM(BB3:BB62)</f>
        <v>3</v>
      </c>
      <c r="BC63" s="11">
        <f>SUM(BC3:BC62)</f>
        <v>-83.800000000000011</v>
      </c>
      <c r="BD63" s="52">
        <f>(AZ63/(AZ63+BB63))</f>
        <v>0.83333333333333337</v>
      </c>
      <c r="BE63" s="129"/>
      <c r="BF63" s="132">
        <f>BG63+BH63</f>
        <v>126</v>
      </c>
      <c r="BG63" s="17">
        <f>SUM(BF3:BF52)</f>
        <v>93</v>
      </c>
      <c r="BH63" s="17">
        <f>SUM(BG3:BG52)</f>
        <v>33</v>
      </c>
      <c r="BI63" s="17">
        <f>SUM(BH3:BH52)</f>
        <v>4041.5999999999995</v>
      </c>
      <c r="BJ63" s="135">
        <f>SUM(BI46,BI39,BI32,BI25,BI18,BI10,BI3)</f>
        <v>38586.216</v>
      </c>
      <c r="BK63" s="218" t="s">
        <v>33</v>
      </c>
      <c r="BL63" s="132">
        <f>BM63+BN63</f>
        <v>111</v>
      </c>
      <c r="BM63" s="17">
        <f>SUM(BL3:BL52)</f>
        <v>81</v>
      </c>
      <c r="BN63" s="17">
        <f>SUM(BM3:BM52)</f>
        <v>30</v>
      </c>
      <c r="BO63" s="17">
        <f>SUM(BN3:BN52)</f>
        <v>18391.900000000001</v>
      </c>
      <c r="BP63" s="135">
        <f>SUM(BO46,BO39,BO32,BO25,BO18,BO10,BO3)</f>
        <v>36613.243000000002</v>
      </c>
      <c r="BR63" s="132">
        <f>BS63+BT63</f>
        <v>237</v>
      </c>
      <c r="BS63" s="17">
        <f>SUM(BR3:BR52)</f>
        <v>174</v>
      </c>
      <c r="BT63" s="17">
        <f>SUM(BS3:BS52)</f>
        <v>63</v>
      </c>
      <c r="BU63" s="17">
        <f>SUM(BT3:BT52)</f>
        <v>22433.5</v>
      </c>
      <c r="BV63" s="135">
        <f>SUM(BU46,BU39,BU25,BU32,BU18,BU10,BU3)</f>
        <v>75199.459000000003</v>
      </c>
    </row>
    <row r="64" spans="1:92" x14ac:dyDescent="0.45">
      <c r="B64" s="51"/>
      <c r="C64" s="18"/>
      <c r="D64" s="12"/>
      <c r="E64" s="13"/>
      <c r="F64" s="14" t="s">
        <v>5</v>
      </c>
      <c r="G64" s="15">
        <f>E63+G63</f>
        <v>652.90000000000009</v>
      </c>
      <c r="H64" s="53">
        <v>10</v>
      </c>
      <c r="J64" s="51"/>
      <c r="K64" s="18"/>
      <c r="L64" s="12"/>
      <c r="M64" s="13"/>
      <c r="N64" s="14" t="s">
        <v>5</v>
      </c>
      <c r="O64" s="15">
        <f>M63+O63</f>
        <v>199.3</v>
      </c>
      <c r="P64" s="53">
        <v>10</v>
      </c>
      <c r="R64" s="51"/>
      <c r="S64" s="18"/>
      <c r="T64" s="12"/>
      <c r="U64" s="13"/>
      <c r="V64" s="14" t="s">
        <v>5</v>
      </c>
      <c r="W64" s="15">
        <f>U63+W63</f>
        <v>703.39999999999986</v>
      </c>
      <c r="X64" s="53">
        <v>10</v>
      </c>
      <c r="Z64" s="51"/>
      <c r="AA64" s="18"/>
      <c r="AB64" s="12"/>
      <c r="AC64" s="13"/>
      <c r="AD64" s="14" t="s">
        <v>5</v>
      </c>
      <c r="AE64" s="15">
        <f>AC63+AE63</f>
        <v>832.19999999999993</v>
      </c>
      <c r="AF64" s="53">
        <v>10</v>
      </c>
      <c r="AG64" s="19"/>
      <c r="AH64" s="51"/>
      <c r="AI64" s="18"/>
      <c r="AJ64" s="12"/>
      <c r="AK64" s="13"/>
      <c r="AL64" s="14" t="s">
        <v>5</v>
      </c>
      <c r="AM64" s="15">
        <f>AK63+AM63</f>
        <v>542.29999999999995</v>
      </c>
      <c r="AN64" s="53">
        <v>7.52</v>
      </c>
      <c r="AP64" s="51"/>
      <c r="AQ64" s="18"/>
      <c r="AR64" s="12"/>
      <c r="AS64" s="13"/>
      <c r="AT64" s="14" t="s">
        <v>5</v>
      </c>
      <c r="AU64" s="15">
        <f>AS63+AU63</f>
        <v>542.6</v>
      </c>
      <c r="AV64" s="53">
        <v>10.050000000000001</v>
      </c>
      <c r="AX64" s="51"/>
      <c r="AY64" s="18"/>
      <c r="AZ64" s="12"/>
      <c r="BA64" s="13"/>
      <c r="BB64" s="14" t="s">
        <v>5</v>
      </c>
      <c r="BC64" s="15">
        <f>BA63+BC63</f>
        <v>568.90000000000009</v>
      </c>
      <c r="BD64" s="53">
        <v>9.1</v>
      </c>
      <c r="BE64" s="130"/>
      <c r="BF64" s="133" t="s">
        <v>32</v>
      </c>
      <c r="BG64" s="134">
        <f>BG63/(BG63+BH63)</f>
        <v>0.73809523809523814</v>
      </c>
      <c r="BH64" s="17"/>
      <c r="BI64" s="17"/>
      <c r="BJ64" s="124"/>
      <c r="BK64" s="218"/>
      <c r="BL64" s="133" t="s">
        <v>32</v>
      </c>
      <c r="BM64" s="134">
        <f>BM63/(BM63+BN63)</f>
        <v>0.72972972972972971</v>
      </c>
      <c r="BN64" s="17"/>
      <c r="BO64" s="17"/>
      <c r="BP64" s="124"/>
      <c r="BR64" s="133" t="s">
        <v>32</v>
      </c>
      <c r="BS64" s="134">
        <f>BS63/(BS63+BT63)</f>
        <v>0.73417721518987344</v>
      </c>
      <c r="BT64" s="17"/>
      <c r="BU64" s="17"/>
      <c r="BV64" s="124"/>
    </row>
    <row r="65" spans="2:74" x14ac:dyDescent="0.45">
      <c r="B65" s="51"/>
      <c r="C65" s="18"/>
      <c r="D65" s="234" t="s">
        <v>6</v>
      </c>
      <c r="E65" s="235"/>
      <c r="F65" s="235"/>
      <c r="G65" s="236"/>
      <c r="H65" s="49"/>
      <c r="J65" s="51"/>
      <c r="K65" s="18"/>
      <c r="L65" s="234" t="s">
        <v>6</v>
      </c>
      <c r="M65" s="235"/>
      <c r="N65" s="235"/>
      <c r="O65" s="236"/>
      <c r="P65" s="49"/>
      <c r="R65" s="51"/>
      <c r="S65" s="18"/>
      <c r="T65" s="234" t="s">
        <v>6</v>
      </c>
      <c r="U65" s="235"/>
      <c r="V65" s="235"/>
      <c r="W65" s="236"/>
      <c r="X65" s="49"/>
      <c r="Z65" s="51"/>
      <c r="AA65" s="18"/>
      <c r="AB65" s="234" t="s">
        <v>6</v>
      </c>
      <c r="AC65" s="235"/>
      <c r="AD65" s="235"/>
      <c r="AE65" s="236"/>
      <c r="AF65" s="62"/>
      <c r="AH65" s="51"/>
      <c r="AI65" s="18"/>
      <c r="AJ65" s="234" t="s">
        <v>6</v>
      </c>
      <c r="AK65" s="235"/>
      <c r="AL65" s="235"/>
      <c r="AM65" s="236"/>
      <c r="AN65" s="49"/>
      <c r="AP65" s="51"/>
      <c r="AQ65" s="18"/>
      <c r="AR65" s="234" t="s">
        <v>6</v>
      </c>
      <c r="AS65" s="235"/>
      <c r="AT65" s="235"/>
      <c r="AU65" s="236"/>
      <c r="AV65" s="49"/>
      <c r="AX65" s="51"/>
      <c r="AY65" s="18"/>
      <c r="AZ65" s="234" t="s">
        <v>6</v>
      </c>
      <c r="BA65" s="235"/>
      <c r="BB65" s="235"/>
      <c r="BC65" s="236"/>
      <c r="BD65" s="49"/>
      <c r="BE65" s="128"/>
      <c r="BF65" s="123"/>
      <c r="BG65" s="17"/>
      <c r="BH65" s="17"/>
      <c r="BI65" s="17"/>
      <c r="BJ65" s="124"/>
      <c r="BL65" s="123"/>
      <c r="BM65" s="17"/>
      <c r="BN65" s="17"/>
      <c r="BO65" s="17"/>
      <c r="BP65" s="124"/>
      <c r="BR65" s="123"/>
      <c r="BS65" s="17"/>
      <c r="BT65" s="17"/>
      <c r="BU65" s="17"/>
      <c r="BV65" s="124"/>
    </row>
    <row r="66" spans="2:74" x14ac:dyDescent="0.45">
      <c r="B66" s="51"/>
      <c r="C66" s="18"/>
      <c r="D66" s="9">
        <v>0.5</v>
      </c>
      <c r="E66" s="10">
        <v>1</v>
      </c>
      <c r="F66" s="10">
        <v>2</v>
      </c>
      <c r="G66" s="11">
        <v>3</v>
      </c>
      <c r="H66" s="49"/>
      <c r="J66" s="51"/>
      <c r="K66" s="18"/>
      <c r="L66" s="9">
        <v>0.5</v>
      </c>
      <c r="M66" s="10">
        <v>1</v>
      </c>
      <c r="N66" s="10">
        <v>2</v>
      </c>
      <c r="O66" s="11">
        <v>3</v>
      </c>
      <c r="P66" s="49"/>
      <c r="R66" s="51"/>
      <c r="S66" s="18"/>
      <c r="T66" s="9">
        <v>0.5</v>
      </c>
      <c r="U66" s="10">
        <v>1</v>
      </c>
      <c r="V66" s="10">
        <v>2</v>
      </c>
      <c r="W66" s="11">
        <v>3</v>
      </c>
      <c r="X66" s="49"/>
      <c r="Z66" s="51"/>
      <c r="AA66" s="18"/>
      <c r="AB66" s="9">
        <v>0.5</v>
      </c>
      <c r="AC66" s="10">
        <v>1</v>
      </c>
      <c r="AD66" s="10">
        <v>2</v>
      </c>
      <c r="AE66" s="11">
        <v>3</v>
      </c>
      <c r="AF66" s="40"/>
      <c r="AH66" s="51"/>
      <c r="AI66" s="18"/>
      <c r="AJ66" s="9">
        <v>0.5</v>
      </c>
      <c r="AK66" s="10">
        <v>1</v>
      </c>
      <c r="AL66" s="10">
        <v>2</v>
      </c>
      <c r="AM66" s="11">
        <v>3</v>
      </c>
      <c r="AN66" s="49"/>
      <c r="AP66" s="51"/>
      <c r="AQ66" s="18"/>
      <c r="AR66" s="9">
        <v>0.5</v>
      </c>
      <c r="AS66" s="10">
        <v>1</v>
      </c>
      <c r="AT66" s="10">
        <v>2</v>
      </c>
      <c r="AU66" s="11">
        <v>3</v>
      </c>
      <c r="AV66" s="49"/>
      <c r="AX66" s="51"/>
      <c r="AY66" s="18"/>
      <c r="AZ66" s="9">
        <v>0.5</v>
      </c>
      <c r="BA66" s="10">
        <v>1</v>
      </c>
      <c r="BB66" s="10">
        <v>2</v>
      </c>
      <c r="BC66" s="11">
        <v>3</v>
      </c>
      <c r="BD66" s="49"/>
      <c r="BE66" s="128"/>
      <c r="BF66" s="123"/>
      <c r="BG66" s="17" t="s">
        <v>19</v>
      </c>
      <c r="BH66" s="17"/>
      <c r="BI66" s="17" t="s">
        <v>22</v>
      </c>
      <c r="BJ66" s="124"/>
      <c r="BL66" s="123"/>
      <c r="BM66" s="17" t="s">
        <v>19</v>
      </c>
      <c r="BN66" s="17"/>
      <c r="BO66" s="17" t="s">
        <v>22</v>
      </c>
      <c r="BP66" s="124"/>
      <c r="BR66" s="123"/>
      <c r="BS66" s="17" t="s">
        <v>19</v>
      </c>
      <c r="BT66" s="17"/>
      <c r="BU66" s="17" t="s">
        <v>22</v>
      </c>
      <c r="BV66" s="124"/>
    </row>
    <row r="67" spans="2:74" ht="14.65" thickBot="1" x14ac:dyDescent="0.5">
      <c r="B67" s="54"/>
      <c r="C67" s="55"/>
      <c r="D67" s="56">
        <f>H64*G64*0.5</f>
        <v>3264.5000000000005</v>
      </c>
      <c r="E67" s="57">
        <f>H64*G64</f>
        <v>6529.0000000000009</v>
      </c>
      <c r="F67" s="57">
        <f>H64*G64*2</f>
        <v>13058.000000000002</v>
      </c>
      <c r="G67" s="58">
        <f>H64*G64*G66</f>
        <v>19587.000000000004</v>
      </c>
      <c r="H67" s="59"/>
      <c r="J67" s="54"/>
      <c r="K67" s="55"/>
      <c r="L67" s="56">
        <f>P64*O64*0.5</f>
        <v>996.5</v>
      </c>
      <c r="M67" s="57">
        <f>P64*O64</f>
        <v>1993</v>
      </c>
      <c r="N67" s="57">
        <f>P64*O64*2</f>
        <v>3986</v>
      </c>
      <c r="O67" s="58">
        <f>P64*O64*O66</f>
        <v>5979</v>
      </c>
      <c r="P67" s="59"/>
      <c r="R67" s="54"/>
      <c r="S67" s="55"/>
      <c r="T67" s="56">
        <f>X64*W64*0.5</f>
        <v>3516.9999999999991</v>
      </c>
      <c r="U67" s="57">
        <f>X64*W64</f>
        <v>7033.9999999999982</v>
      </c>
      <c r="V67" s="57">
        <f>X64*W64*2</f>
        <v>14067.999999999996</v>
      </c>
      <c r="W67" s="58">
        <f>X64*W64*W66</f>
        <v>21101.999999999993</v>
      </c>
      <c r="X67" s="59"/>
      <c r="Z67" s="54"/>
      <c r="AA67" s="55"/>
      <c r="AB67" s="56">
        <f>AF64*AE64*0.5</f>
        <v>4161</v>
      </c>
      <c r="AC67" s="57">
        <f>AF64*AE64</f>
        <v>8322</v>
      </c>
      <c r="AD67" s="57">
        <f>AF64*AE64*2</f>
        <v>16644</v>
      </c>
      <c r="AE67" s="58">
        <f>AF64*AE64*AE66</f>
        <v>24966</v>
      </c>
      <c r="AF67" s="63"/>
      <c r="AH67" s="54"/>
      <c r="AI67" s="55"/>
      <c r="AJ67" s="56">
        <f>AN64*AM64*0.5</f>
        <v>2039.0479999999998</v>
      </c>
      <c r="AK67" s="57">
        <f>AN64*AM64</f>
        <v>4078.0959999999995</v>
      </c>
      <c r="AL67" s="57">
        <f>AN64*AM64*2</f>
        <v>8156.1919999999991</v>
      </c>
      <c r="AM67" s="58">
        <f>AN64*AM64*AM66</f>
        <v>12234.287999999999</v>
      </c>
      <c r="AN67" s="59"/>
      <c r="AP67" s="54"/>
      <c r="AQ67" s="55"/>
      <c r="AR67" s="56">
        <f>AV64*AU64*0.5</f>
        <v>2726.5650000000005</v>
      </c>
      <c r="AS67" s="57">
        <f>AV64*AU64</f>
        <v>5453.130000000001</v>
      </c>
      <c r="AT67" s="57">
        <f>AV64*AU64*2</f>
        <v>10906.260000000002</v>
      </c>
      <c r="AU67" s="58">
        <f>AV64*AU64*AU66</f>
        <v>16359.390000000003</v>
      </c>
      <c r="AV67" s="59"/>
      <c r="AX67" s="54"/>
      <c r="AY67" s="55"/>
      <c r="AZ67" s="56">
        <f>BD64*BC64*0.5</f>
        <v>2588.4950000000003</v>
      </c>
      <c r="BA67" s="57">
        <f>BD64*BC64</f>
        <v>5176.9900000000007</v>
      </c>
      <c r="BB67" s="57">
        <f>BD64*BC64*2</f>
        <v>10353.980000000001</v>
      </c>
      <c r="BC67" s="58">
        <f>BD64*BC64*BC66</f>
        <v>15530.970000000001</v>
      </c>
      <c r="BD67" s="59"/>
      <c r="BE67" s="136"/>
      <c r="BF67" s="125"/>
      <c r="BG67" s="126">
        <v>150</v>
      </c>
      <c r="BH67" s="126"/>
      <c r="BI67" s="127">
        <f>BF63/BG67</f>
        <v>0.84</v>
      </c>
      <c r="BJ67" s="63"/>
      <c r="BL67" s="125"/>
      <c r="BM67" s="126">
        <v>150</v>
      </c>
      <c r="BN67" s="126"/>
      <c r="BO67" s="127">
        <f>BL63/BM67</f>
        <v>0.74</v>
      </c>
      <c r="BP67" s="63"/>
      <c r="BR67" s="125"/>
      <c r="BS67" s="126">
        <v>150</v>
      </c>
      <c r="BT67" s="126"/>
      <c r="BU67" s="127">
        <f>BR63/BS67</f>
        <v>1.58</v>
      </c>
      <c r="BV67" s="63"/>
    </row>
  </sheetData>
  <mergeCells count="28">
    <mergeCell ref="AR65:AU65"/>
    <mergeCell ref="AZ65:BC65"/>
    <mergeCell ref="D65:G65"/>
    <mergeCell ref="L65:O65"/>
    <mergeCell ref="T65:W65"/>
    <mergeCell ref="AB65:AE65"/>
    <mergeCell ref="AJ65:AM65"/>
    <mergeCell ref="A32:A38"/>
    <mergeCell ref="A39:A45"/>
    <mergeCell ref="A46:A52"/>
    <mergeCell ref="BF61:BJ61"/>
    <mergeCell ref="BF1:BJ1"/>
    <mergeCell ref="A3:A9"/>
    <mergeCell ref="A10:A17"/>
    <mergeCell ref="A18:A24"/>
    <mergeCell ref="A25:A31"/>
    <mergeCell ref="AP1:AV1"/>
    <mergeCell ref="AX1:BD1"/>
    <mergeCell ref="J1:P1"/>
    <mergeCell ref="B1:H1"/>
    <mergeCell ref="R1:X1"/>
    <mergeCell ref="Z1:AF1"/>
    <mergeCell ref="AH1:AN1"/>
    <mergeCell ref="BK63:BK64"/>
    <mergeCell ref="BL1:BP1"/>
    <mergeCell ref="BL61:BP61"/>
    <mergeCell ref="BR1:BV1"/>
    <mergeCell ref="BR61:BV6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8D47-082C-4861-8E11-31BDA5403B22}">
  <dimension ref="A1:DH66"/>
  <sheetViews>
    <sheetView topLeftCell="CN1" workbookViewId="0">
      <pane ySplit="2" topLeftCell="A24" activePane="bottomLeft" state="frozen"/>
      <selection pane="bottomLeft" activeCell="DF3" sqref="DF3"/>
    </sheetView>
  </sheetViews>
  <sheetFormatPr defaultRowHeight="14.25" x14ac:dyDescent="0.45"/>
  <cols>
    <col min="2" max="2" width="10.1328125" bestFit="1" customWidth="1"/>
    <col min="6" max="7" width="9.73046875" bestFit="1" customWidth="1"/>
    <col min="8" max="8" width="11.73046875" bestFit="1" customWidth="1"/>
    <col min="10" max="10" width="11.73046875" customWidth="1"/>
    <col min="11" max="11" width="10.3984375" bestFit="1" customWidth="1"/>
    <col min="12" max="13" width="9.06640625" style="1"/>
    <col min="14" max="14" width="9.1328125" style="1" bestFit="1" customWidth="1"/>
    <col min="15" max="15" width="10.1328125" style="120" bestFit="1" customWidth="1"/>
    <col min="18" max="18" width="9.73046875" bestFit="1" customWidth="1"/>
    <col min="22" max="23" width="9.86328125" bestFit="1" customWidth="1"/>
    <col min="24" max="24" width="11.73046875" bestFit="1" customWidth="1"/>
    <col min="26" max="26" width="9.73046875" bestFit="1" customWidth="1"/>
    <col min="30" max="31" width="9.73046875" bestFit="1" customWidth="1"/>
    <col min="32" max="32" width="11.73046875" bestFit="1" customWidth="1"/>
    <col min="34" max="34" width="9.73046875" bestFit="1" customWidth="1"/>
    <col min="38" max="39" width="9.73046875" bestFit="1" customWidth="1"/>
    <col min="40" max="40" width="11.73046875" bestFit="1" customWidth="1"/>
    <col min="42" max="42" width="9.73046875" bestFit="1" customWidth="1"/>
    <col min="46" max="47" width="10.1328125" bestFit="1" customWidth="1"/>
    <col min="48" max="48" width="11.73046875" bestFit="1" customWidth="1"/>
    <col min="50" max="50" width="9.73046875" bestFit="1" customWidth="1"/>
    <col min="54" max="55" width="10.1328125" bestFit="1" customWidth="1"/>
    <col min="56" max="56" width="11.73046875" bestFit="1" customWidth="1"/>
    <col min="58" max="58" width="9.73046875" bestFit="1" customWidth="1"/>
    <col min="60" max="61" width="9.265625" bestFit="1" customWidth="1"/>
    <col min="62" max="63" width="9.73046875" bestFit="1" customWidth="1"/>
    <col min="64" max="64" width="11.73046875" bestFit="1" customWidth="1"/>
    <col min="66" max="66" width="9.73046875" bestFit="1" customWidth="1"/>
    <col min="70" max="71" width="10.1328125" bestFit="1" customWidth="1"/>
    <col min="72" max="72" width="11.73046875" bestFit="1" customWidth="1"/>
    <col min="79" max="79" width="10.1328125" bestFit="1" customWidth="1"/>
    <col min="95" max="95" width="10.1328125" bestFit="1" customWidth="1"/>
    <col min="111" max="111" width="10.1328125" bestFit="1" customWidth="1"/>
  </cols>
  <sheetData>
    <row r="1" spans="1:111" ht="21" x14ac:dyDescent="0.65">
      <c r="A1" s="117"/>
      <c r="B1" s="231" t="s">
        <v>7</v>
      </c>
      <c r="C1" s="232"/>
      <c r="D1" s="232"/>
      <c r="E1" s="232"/>
      <c r="F1" s="232"/>
      <c r="G1" s="232"/>
      <c r="H1" s="233"/>
      <c r="I1" s="118"/>
      <c r="J1" s="231" t="s">
        <v>45</v>
      </c>
      <c r="K1" s="232"/>
      <c r="L1" s="232"/>
      <c r="M1" s="232"/>
      <c r="N1" s="232"/>
      <c r="O1" s="232"/>
      <c r="P1" s="233"/>
      <c r="Q1" s="118"/>
      <c r="R1" s="231" t="s">
        <v>35</v>
      </c>
      <c r="S1" s="232"/>
      <c r="T1" s="232"/>
      <c r="U1" s="232"/>
      <c r="V1" s="232"/>
      <c r="W1" s="232"/>
      <c r="X1" s="233"/>
      <c r="Y1" s="118"/>
      <c r="Z1" s="231" t="s">
        <v>43</v>
      </c>
      <c r="AA1" s="232"/>
      <c r="AB1" s="232"/>
      <c r="AC1" s="232"/>
      <c r="AD1" s="232"/>
      <c r="AE1" s="232"/>
      <c r="AF1" s="233"/>
      <c r="AG1" s="118"/>
      <c r="AH1" s="231" t="s">
        <v>34</v>
      </c>
      <c r="AI1" s="232"/>
      <c r="AJ1" s="232"/>
      <c r="AK1" s="232"/>
      <c r="AL1" s="232"/>
      <c r="AM1" s="232"/>
      <c r="AN1" s="233"/>
      <c r="AO1" s="118"/>
      <c r="AP1" s="231" t="s">
        <v>44</v>
      </c>
      <c r="AQ1" s="232"/>
      <c r="AR1" s="232"/>
      <c r="AS1" s="232"/>
      <c r="AT1" s="232"/>
      <c r="AU1" s="232"/>
      <c r="AV1" s="233"/>
      <c r="AW1" s="118"/>
      <c r="AX1" s="231" t="s">
        <v>40</v>
      </c>
      <c r="AY1" s="232"/>
      <c r="AZ1" s="232"/>
      <c r="BA1" s="232"/>
      <c r="BB1" s="232"/>
      <c r="BC1" s="232"/>
      <c r="BD1" s="233"/>
      <c r="BE1" s="118"/>
      <c r="BF1" s="231" t="s">
        <v>42</v>
      </c>
      <c r="BG1" s="232"/>
      <c r="BH1" s="232"/>
      <c r="BI1" s="232"/>
      <c r="BJ1" s="232"/>
      <c r="BK1" s="232"/>
      <c r="BL1" s="233"/>
      <c r="BM1" s="118"/>
      <c r="BN1" s="231" t="s">
        <v>39</v>
      </c>
      <c r="BO1" s="232"/>
      <c r="BP1" s="232"/>
      <c r="BQ1" s="232"/>
      <c r="BR1" s="232"/>
      <c r="BS1" s="232"/>
      <c r="BT1" s="233"/>
      <c r="BU1" s="118"/>
      <c r="BV1" s="231"/>
      <c r="BW1" s="232"/>
      <c r="BX1" s="232"/>
      <c r="BY1" s="232"/>
      <c r="BZ1" s="232"/>
      <c r="CA1" s="232"/>
      <c r="CB1" s="233"/>
      <c r="CC1" s="118"/>
      <c r="CD1" s="231"/>
      <c r="CE1" s="232"/>
      <c r="CF1" s="232"/>
      <c r="CG1" s="232"/>
      <c r="CH1" s="232"/>
      <c r="CI1" s="232"/>
      <c r="CJ1" s="233"/>
      <c r="CK1" s="118"/>
      <c r="CL1" s="231"/>
      <c r="CM1" s="232"/>
      <c r="CN1" s="232"/>
      <c r="CO1" s="232"/>
      <c r="CP1" s="232"/>
      <c r="CQ1" s="232"/>
      <c r="CR1" s="233"/>
      <c r="CS1" s="118"/>
      <c r="CT1" s="231"/>
      <c r="CU1" s="232"/>
      <c r="CV1" s="232"/>
      <c r="CW1" s="232"/>
      <c r="CX1" s="232"/>
      <c r="CY1" s="232"/>
      <c r="CZ1" s="233"/>
      <c r="DA1" s="118"/>
      <c r="DB1" s="137"/>
      <c r="DC1" s="237" t="s">
        <v>20</v>
      </c>
      <c r="DD1" s="238"/>
      <c r="DE1" s="238"/>
      <c r="DF1" s="238"/>
      <c r="DG1" s="239"/>
    </row>
    <row r="2" spans="1:111" ht="57" x14ac:dyDescent="0.45">
      <c r="A2" s="117"/>
      <c r="B2" s="70" t="s">
        <v>1</v>
      </c>
      <c r="C2" s="5" t="s">
        <v>0</v>
      </c>
      <c r="D2" s="8" t="s">
        <v>2</v>
      </c>
      <c r="E2" s="5" t="s">
        <v>3</v>
      </c>
      <c r="F2" s="8" t="s">
        <v>4</v>
      </c>
      <c r="G2" s="5" t="s">
        <v>3</v>
      </c>
      <c r="H2" s="122" t="s">
        <v>30</v>
      </c>
      <c r="I2" s="118"/>
      <c r="J2" s="70" t="s">
        <v>1</v>
      </c>
      <c r="K2" s="5" t="s">
        <v>0</v>
      </c>
      <c r="L2" s="8" t="s">
        <v>2</v>
      </c>
      <c r="M2" s="5" t="s">
        <v>3</v>
      </c>
      <c r="N2" s="8" t="s">
        <v>4</v>
      </c>
      <c r="O2" s="5" t="s">
        <v>3</v>
      </c>
      <c r="P2" s="122" t="s">
        <v>30</v>
      </c>
      <c r="Q2" s="118"/>
      <c r="R2" s="70" t="s">
        <v>1</v>
      </c>
      <c r="S2" s="5" t="s">
        <v>0</v>
      </c>
      <c r="T2" s="8" t="s">
        <v>2</v>
      </c>
      <c r="U2" s="5" t="s">
        <v>3</v>
      </c>
      <c r="V2" s="8" t="s">
        <v>4</v>
      </c>
      <c r="W2" s="5" t="s">
        <v>3</v>
      </c>
      <c r="X2" s="122" t="s">
        <v>30</v>
      </c>
      <c r="Y2" s="118"/>
      <c r="Z2" s="70" t="s">
        <v>1</v>
      </c>
      <c r="AA2" s="5" t="s">
        <v>0</v>
      </c>
      <c r="AB2" s="8" t="s">
        <v>2</v>
      </c>
      <c r="AC2" s="5" t="s">
        <v>3</v>
      </c>
      <c r="AD2" s="8" t="s">
        <v>4</v>
      </c>
      <c r="AE2" s="5" t="s">
        <v>3</v>
      </c>
      <c r="AF2" s="122" t="s">
        <v>30</v>
      </c>
      <c r="AG2" s="118"/>
      <c r="AH2" s="70" t="s">
        <v>1</v>
      </c>
      <c r="AI2" s="5" t="s">
        <v>0</v>
      </c>
      <c r="AJ2" s="8" t="s">
        <v>2</v>
      </c>
      <c r="AK2" s="5" t="s">
        <v>3</v>
      </c>
      <c r="AL2" s="8" t="s">
        <v>4</v>
      </c>
      <c r="AM2" s="5" t="s">
        <v>3</v>
      </c>
      <c r="AN2" s="122" t="s">
        <v>30</v>
      </c>
      <c r="AO2" s="118"/>
      <c r="AP2" s="70" t="s">
        <v>1</v>
      </c>
      <c r="AQ2" s="5" t="s">
        <v>0</v>
      </c>
      <c r="AR2" s="8" t="s">
        <v>2</v>
      </c>
      <c r="AS2" s="5" t="s">
        <v>3</v>
      </c>
      <c r="AT2" s="8" t="s">
        <v>4</v>
      </c>
      <c r="AU2" s="5" t="s">
        <v>3</v>
      </c>
      <c r="AV2" s="122" t="s">
        <v>30</v>
      </c>
      <c r="AW2" s="118"/>
      <c r="AX2" s="70" t="s">
        <v>1</v>
      </c>
      <c r="AY2" s="5" t="s">
        <v>0</v>
      </c>
      <c r="AZ2" s="8" t="s">
        <v>2</v>
      </c>
      <c r="BA2" s="5" t="s">
        <v>3</v>
      </c>
      <c r="BB2" s="8" t="s">
        <v>4</v>
      </c>
      <c r="BC2" s="5" t="s">
        <v>3</v>
      </c>
      <c r="BD2" s="122" t="s">
        <v>30</v>
      </c>
      <c r="BE2" s="118"/>
      <c r="BF2" s="70" t="s">
        <v>1</v>
      </c>
      <c r="BG2" s="5" t="s">
        <v>0</v>
      </c>
      <c r="BH2" s="8" t="s">
        <v>2</v>
      </c>
      <c r="BI2" s="5" t="s">
        <v>3</v>
      </c>
      <c r="BJ2" s="8" t="s">
        <v>4</v>
      </c>
      <c r="BK2" s="5" t="s">
        <v>3</v>
      </c>
      <c r="BL2" s="122" t="s">
        <v>41</v>
      </c>
      <c r="BM2" s="118"/>
      <c r="BN2" s="70" t="s">
        <v>1</v>
      </c>
      <c r="BO2" s="5" t="s">
        <v>0</v>
      </c>
      <c r="BP2" s="8" t="s">
        <v>2</v>
      </c>
      <c r="BQ2" s="5" t="s">
        <v>3</v>
      </c>
      <c r="BR2" s="8" t="s">
        <v>4</v>
      </c>
      <c r="BS2" s="5" t="s">
        <v>3</v>
      </c>
      <c r="BT2" s="122" t="s">
        <v>30</v>
      </c>
      <c r="BU2" s="118"/>
      <c r="BV2" s="70" t="s">
        <v>1</v>
      </c>
      <c r="BW2" s="5" t="s">
        <v>0</v>
      </c>
      <c r="BX2" s="8" t="s">
        <v>2</v>
      </c>
      <c r="BY2" s="5" t="s">
        <v>3</v>
      </c>
      <c r="BZ2" s="8" t="s">
        <v>4</v>
      </c>
      <c r="CA2" s="5" t="s">
        <v>3</v>
      </c>
      <c r="CB2" s="122" t="s">
        <v>30</v>
      </c>
      <c r="CC2" s="118"/>
      <c r="CD2" s="70" t="s">
        <v>1</v>
      </c>
      <c r="CE2" s="5" t="s">
        <v>0</v>
      </c>
      <c r="CF2" s="8" t="s">
        <v>2</v>
      </c>
      <c r="CG2" s="5" t="s">
        <v>3</v>
      </c>
      <c r="CH2" s="8" t="s">
        <v>4</v>
      </c>
      <c r="CI2" s="5" t="s">
        <v>3</v>
      </c>
      <c r="CJ2" s="122" t="s">
        <v>30</v>
      </c>
      <c r="CK2" s="118"/>
      <c r="CL2" s="70" t="s">
        <v>1</v>
      </c>
      <c r="CM2" s="5" t="s">
        <v>0</v>
      </c>
      <c r="CN2" s="8" t="s">
        <v>2</v>
      </c>
      <c r="CO2" s="5" t="s">
        <v>3</v>
      </c>
      <c r="CP2" s="8" t="s">
        <v>4</v>
      </c>
      <c r="CQ2" s="5" t="s">
        <v>3</v>
      </c>
      <c r="CR2" s="122" t="s">
        <v>30</v>
      </c>
      <c r="CS2" s="118"/>
      <c r="CT2" s="70" t="s">
        <v>1</v>
      </c>
      <c r="CU2" s="5" t="s">
        <v>0</v>
      </c>
      <c r="CV2" s="8" t="s">
        <v>2</v>
      </c>
      <c r="CW2" s="5" t="s">
        <v>3</v>
      </c>
      <c r="CX2" s="8" t="s">
        <v>4</v>
      </c>
      <c r="CY2" s="5" t="s">
        <v>3</v>
      </c>
      <c r="CZ2" s="122" t="s">
        <v>30</v>
      </c>
      <c r="DA2" s="118"/>
      <c r="DB2" s="138"/>
      <c r="DC2" s="185" t="s">
        <v>17</v>
      </c>
      <c r="DD2" s="165" t="s">
        <v>4</v>
      </c>
      <c r="DE2" s="164" t="s">
        <v>18</v>
      </c>
      <c r="DF2" s="166" t="s">
        <v>3</v>
      </c>
      <c r="DG2" s="49"/>
    </row>
    <row r="3" spans="1:111" s="22" customFormat="1" x14ac:dyDescent="0.45">
      <c r="A3" s="228" t="s">
        <v>23</v>
      </c>
      <c r="B3" s="41">
        <v>44218</v>
      </c>
      <c r="C3" s="20" t="s">
        <v>9</v>
      </c>
      <c r="D3" s="21"/>
      <c r="E3" s="20"/>
      <c r="F3" s="21">
        <v>1</v>
      </c>
      <c r="G3" s="20">
        <v>-40.9</v>
      </c>
      <c r="H3" s="93">
        <f>SUM(E3:E9,G3:G9)</f>
        <v>-0.89999999999999858</v>
      </c>
      <c r="I3" s="118"/>
      <c r="J3" s="41">
        <v>44207</v>
      </c>
      <c r="K3" s="20" t="s">
        <v>9</v>
      </c>
      <c r="L3" s="21">
        <v>1</v>
      </c>
      <c r="M3" s="20">
        <v>30</v>
      </c>
      <c r="N3" s="21"/>
      <c r="O3" s="20"/>
      <c r="P3" s="93">
        <f>SUM(M3:M9,O3:O9)</f>
        <v>164.8</v>
      </c>
      <c r="Q3" s="118"/>
      <c r="R3" s="41"/>
      <c r="S3" s="20"/>
      <c r="T3" s="21"/>
      <c r="U3" s="20"/>
      <c r="V3" s="21"/>
      <c r="W3" s="20"/>
      <c r="X3" s="93">
        <f>SUM(U3:U9,W3:W9)</f>
        <v>0</v>
      </c>
      <c r="Y3" s="118"/>
      <c r="Z3" s="41">
        <v>44210</v>
      </c>
      <c r="AA3" s="20" t="s">
        <v>9</v>
      </c>
      <c r="AB3" s="21"/>
      <c r="AC3" s="20"/>
      <c r="AD3" s="21">
        <v>1</v>
      </c>
      <c r="AE3" s="20">
        <v>-17.600000000000001</v>
      </c>
      <c r="AF3" s="93">
        <f>SUM(AC3:AC9,AE3:AE9)</f>
        <v>-17.600000000000001</v>
      </c>
      <c r="AG3" s="118"/>
      <c r="AH3" s="41">
        <v>44217</v>
      </c>
      <c r="AI3" s="20" t="s">
        <v>9</v>
      </c>
      <c r="AJ3" s="21">
        <v>1</v>
      </c>
      <c r="AK3" s="20">
        <v>53.1</v>
      </c>
      <c r="AL3" s="21"/>
      <c r="AM3" s="20"/>
      <c r="AN3" s="93">
        <f>SUM(AK3:AK9,AM3:AM9)</f>
        <v>102.1</v>
      </c>
      <c r="AO3" s="118"/>
      <c r="AP3" s="41">
        <v>44221</v>
      </c>
      <c r="AQ3" s="20" t="s">
        <v>8</v>
      </c>
      <c r="AR3" s="21">
        <v>1</v>
      </c>
      <c r="AS3" s="20">
        <v>40</v>
      </c>
      <c r="AT3" s="21"/>
      <c r="AU3" s="20"/>
      <c r="AV3" s="93">
        <f>SUM(AS3:AS9,AU3:AU9)</f>
        <v>146</v>
      </c>
      <c r="AW3" s="118"/>
      <c r="AX3" s="41">
        <v>44216</v>
      </c>
      <c r="AY3" s="20" t="s">
        <v>9</v>
      </c>
      <c r="AZ3" s="21"/>
      <c r="BA3" s="20"/>
      <c r="BB3" s="21">
        <v>1</v>
      </c>
      <c r="BC3" s="20">
        <v>-74.7</v>
      </c>
      <c r="BD3" s="93">
        <f>SUM(BA3:BA9,BC3:BC9)</f>
        <v>99.999999999999972</v>
      </c>
      <c r="BE3" s="118"/>
      <c r="BF3" s="41">
        <v>44222</v>
      </c>
      <c r="BG3" s="20" t="s">
        <v>9</v>
      </c>
      <c r="BH3" s="21">
        <v>1</v>
      </c>
      <c r="BI3" s="20">
        <v>22.2</v>
      </c>
      <c r="BJ3" s="21"/>
      <c r="BK3" s="20"/>
      <c r="BL3" s="93">
        <f>SUM(BI3:BI9,BK3:BK9)</f>
        <v>56</v>
      </c>
      <c r="BM3" s="118"/>
      <c r="BN3" s="41">
        <v>44203</v>
      </c>
      <c r="BO3" s="20" t="s">
        <v>9</v>
      </c>
      <c r="BP3" s="21">
        <v>1</v>
      </c>
      <c r="BQ3" s="20">
        <v>4286.8999999999996</v>
      </c>
      <c r="BR3" s="21"/>
      <c r="BS3" s="20"/>
      <c r="BT3" s="93">
        <f>SUM(BQ3:BQ9,BS3:BS9)</f>
        <v>5710.2</v>
      </c>
      <c r="BU3" s="118"/>
      <c r="BV3" s="41"/>
      <c r="BW3" s="20"/>
      <c r="BX3" s="21"/>
      <c r="BY3" s="20"/>
      <c r="BZ3" s="21"/>
      <c r="CA3" s="20"/>
      <c r="CB3" s="93">
        <f>SUM(BY3:BY9,CA3:CA9)</f>
        <v>0</v>
      </c>
      <c r="CC3" s="118"/>
      <c r="CD3" s="41"/>
      <c r="CE3" s="20"/>
      <c r="CF3" s="21"/>
      <c r="CG3" s="20"/>
      <c r="CH3" s="21"/>
      <c r="CI3" s="20"/>
      <c r="CJ3" s="93">
        <f>SUM(CG3:CG9,CI3:CI9)</f>
        <v>0</v>
      </c>
      <c r="CK3" s="118"/>
      <c r="CL3" s="41"/>
      <c r="CM3" s="20"/>
      <c r="CN3" s="21"/>
      <c r="CO3" s="20"/>
      <c r="CP3" s="21"/>
      <c r="CQ3" s="20"/>
      <c r="CR3" s="93">
        <f>SUM(CO3:CO9,CQ3:CQ9)</f>
        <v>0</v>
      </c>
      <c r="CS3" s="118"/>
      <c r="CT3" s="41"/>
      <c r="CU3" s="20"/>
      <c r="CV3" s="21"/>
      <c r="CW3" s="20"/>
      <c r="CX3" s="21"/>
      <c r="CY3" s="20"/>
      <c r="CZ3" s="93">
        <f>SUM(CW3:CW9,CY3:CY9)</f>
        <v>0</v>
      </c>
      <c r="DA3" s="118"/>
      <c r="DB3" s="119"/>
      <c r="DC3" s="186">
        <f>SUM(AB3:AB9,BH3:BH9,AZ3:AZ9,BP3:BP9,T3:T9,AJ3:AJ9,D3:D9)+SUM(AR3:AR9,L3:L9,BX3:BX9,CF3:CF9)</f>
        <v>13</v>
      </c>
      <c r="DD3" s="146">
        <f>SUM(AD3:AD9,BJ3:BJ9,BB3:BB9,BR3:BR9,V3:V9,AL3:AL9,F3:F9)+SUM(AT3:AT9,N3:N9,BZ3:BZ9,CH3:CH9)</f>
        <v>5</v>
      </c>
      <c r="DE3" s="21">
        <f>SUM(AF3,BL3,BD3,BT3,X3,AN3,H3)+AV3+P3+CB3+CJ3</f>
        <v>6260.6</v>
      </c>
      <c r="DF3" s="167">
        <f>SUM(AF4,BL4,BD4,BT4,X4,AN4,H4)+AV4+P4+CB4+CJ4</f>
        <v>7005.3090000000002</v>
      </c>
      <c r="DG3" s="187"/>
    </row>
    <row r="4" spans="1:111" s="22" customFormat="1" x14ac:dyDescent="0.45">
      <c r="A4" s="228"/>
      <c r="B4" s="42">
        <v>44224</v>
      </c>
      <c r="C4" s="23" t="s">
        <v>9</v>
      </c>
      <c r="D4" s="24">
        <v>1</v>
      </c>
      <c r="E4" s="23">
        <v>40</v>
      </c>
      <c r="F4" s="24"/>
      <c r="G4" s="23"/>
      <c r="H4" s="64">
        <f>H3*H63</f>
        <v>-6.5699999999999896</v>
      </c>
      <c r="I4" s="118"/>
      <c r="J4" s="42">
        <v>44224</v>
      </c>
      <c r="K4" s="23" t="s">
        <v>8</v>
      </c>
      <c r="L4" s="24">
        <v>1</v>
      </c>
      <c r="M4" s="23">
        <v>134.80000000000001</v>
      </c>
      <c r="N4" s="24"/>
      <c r="O4" s="23"/>
      <c r="P4" s="64">
        <f>P3*P63</f>
        <v>1062.96</v>
      </c>
      <c r="Q4" s="118"/>
      <c r="R4" s="42"/>
      <c r="S4" s="23"/>
      <c r="T4" s="24"/>
      <c r="U4" s="23"/>
      <c r="V4" s="24"/>
      <c r="W4" s="23"/>
      <c r="X4" s="64">
        <f>X3*X63</f>
        <v>0</v>
      </c>
      <c r="Y4" s="118"/>
      <c r="Z4" s="42"/>
      <c r="AA4" s="23"/>
      <c r="AB4" s="24"/>
      <c r="AC4" s="23"/>
      <c r="AD4" s="24"/>
      <c r="AE4" s="23"/>
      <c r="AF4" s="64">
        <f>AF3*AF63</f>
        <v>-176.88000000000002</v>
      </c>
      <c r="AG4" s="118"/>
      <c r="AH4" s="42">
        <v>44218</v>
      </c>
      <c r="AI4" s="23" t="s">
        <v>8</v>
      </c>
      <c r="AJ4" s="24">
        <v>1</v>
      </c>
      <c r="AK4" s="23">
        <v>49</v>
      </c>
      <c r="AL4" s="24"/>
      <c r="AM4" s="23"/>
      <c r="AN4" s="64">
        <f>AN3*AN63</f>
        <v>1258.893</v>
      </c>
      <c r="AO4" s="118"/>
      <c r="AP4" s="42">
        <v>44224</v>
      </c>
      <c r="AQ4" s="23" t="s">
        <v>9</v>
      </c>
      <c r="AR4" s="24">
        <v>1</v>
      </c>
      <c r="AS4" s="23">
        <v>106</v>
      </c>
      <c r="AT4" s="24"/>
      <c r="AU4" s="23"/>
      <c r="AV4" s="64">
        <f>AV3*AV63</f>
        <v>1360.72</v>
      </c>
      <c r="AW4" s="118"/>
      <c r="AX4" s="42">
        <v>44217</v>
      </c>
      <c r="AY4" s="23" t="s">
        <v>8</v>
      </c>
      <c r="AZ4" s="24">
        <v>1</v>
      </c>
      <c r="BA4" s="23">
        <v>69</v>
      </c>
      <c r="BB4" s="24"/>
      <c r="BC4" s="23"/>
      <c r="BD4" s="64">
        <f>BD3*BD63</f>
        <v>641.99999999999977</v>
      </c>
      <c r="BE4" s="118"/>
      <c r="BF4" s="42">
        <v>44224</v>
      </c>
      <c r="BG4" s="23" t="s">
        <v>9</v>
      </c>
      <c r="BH4" s="24">
        <v>1</v>
      </c>
      <c r="BI4" s="23">
        <v>33.799999999999997</v>
      </c>
      <c r="BJ4" s="24"/>
      <c r="BK4" s="23"/>
      <c r="BL4" s="64">
        <f>BL3*BL63</f>
        <v>408.8</v>
      </c>
      <c r="BM4" s="118"/>
      <c r="BN4" s="42">
        <v>44207</v>
      </c>
      <c r="BO4" s="23" t="s">
        <v>8</v>
      </c>
      <c r="BP4" s="24">
        <v>1</v>
      </c>
      <c r="BQ4" s="23">
        <v>3153.3</v>
      </c>
      <c r="BR4" s="24"/>
      <c r="BS4" s="23"/>
      <c r="BT4" s="64">
        <f>BT3*BT63</f>
        <v>2455.386</v>
      </c>
      <c r="BU4" s="118"/>
      <c r="BV4" s="42"/>
      <c r="BW4" s="23"/>
      <c r="BX4" s="24"/>
      <c r="BY4" s="23"/>
      <c r="BZ4" s="24"/>
      <c r="CA4" s="23"/>
      <c r="CB4" s="64">
        <f>CB3*CB63</f>
        <v>0</v>
      </c>
      <c r="CC4" s="118"/>
      <c r="CD4" s="42"/>
      <c r="CE4" s="23"/>
      <c r="CF4" s="24"/>
      <c r="CG4" s="23"/>
      <c r="CH4" s="24"/>
      <c r="CI4" s="23"/>
      <c r="CJ4" s="64">
        <f>CJ3*CJ63</f>
        <v>0</v>
      </c>
      <c r="CK4" s="118"/>
      <c r="CL4" s="42"/>
      <c r="CM4" s="23"/>
      <c r="CN4" s="24"/>
      <c r="CO4" s="23"/>
      <c r="CP4" s="24"/>
      <c r="CQ4" s="23"/>
      <c r="CR4" s="64">
        <f>CR3*CR63</f>
        <v>0</v>
      </c>
      <c r="CS4" s="118"/>
      <c r="CT4" s="42"/>
      <c r="CU4" s="23"/>
      <c r="CV4" s="24"/>
      <c r="CW4" s="23"/>
      <c r="CX4" s="24"/>
      <c r="CY4" s="23"/>
      <c r="CZ4" s="64">
        <f>CZ3*CZ63</f>
        <v>0</v>
      </c>
      <c r="DA4" s="118"/>
      <c r="DB4" s="121"/>
      <c r="DC4" s="132"/>
      <c r="DD4" s="147"/>
      <c r="DE4" s="24"/>
      <c r="DF4" s="168"/>
      <c r="DG4" s="139"/>
    </row>
    <row r="5" spans="1:111" s="22" customFormat="1" x14ac:dyDescent="0.45">
      <c r="A5" s="228"/>
      <c r="B5" s="42"/>
      <c r="C5" s="23"/>
      <c r="D5" s="24"/>
      <c r="E5" s="23"/>
      <c r="F5" s="24"/>
      <c r="G5" s="23"/>
      <c r="H5" s="64"/>
      <c r="I5" s="118"/>
      <c r="J5" s="42"/>
      <c r="K5" s="23"/>
      <c r="L5" s="24"/>
      <c r="M5" s="23"/>
      <c r="N5" s="24"/>
      <c r="O5" s="23"/>
      <c r="P5" s="64"/>
      <c r="Q5" s="118"/>
      <c r="R5" s="42"/>
      <c r="S5" s="23"/>
      <c r="T5" s="24"/>
      <c r="U5" s="23"/>
      <c r="V5" s="24"/>
      <c r="W5" s="23"/>
      <c r="X5" s="64"/>
      <c r="Y5" s="118"/>
      <c r="Z5" s="42"/>
      <c r="AA5" s="23"/>
      <c r="AB5" s="24"/>
      <c r="AC5" s="23"/>
      <c r="AD5" s="24"/>
      <c r="AE5" s="23"/>
      <c r="AF5" s="64"/>
      <c r="AG5" s="118"/>
      <c r="AH5" s="42"/>
      <c r="AI5" s="23"/>
      <c r="AJ5" s="24"/>
      <c r="AK5" s="23"/>
      <c r="AL5" s="24"/>
      <c r="AM5" s="23"/>
      <c r="AN5" s="64"/>
      <c r="AO5" s="118"/>
      <c r="AP5" s="42"/>
      <c r="AQ5" s="23"/>
      <c r="AR5" s="24"/>
      <c r="AS5" s="23"/>
      <c r="AT5" s="24"/>
      <c r="AU5" s="23"/>
      <c r="AV5" s="64"/>
      <c r="AW5" s="118"/>
      <c r="AX5" s="42">
        <v>44223</v>
      </c>
      <c r="AY5" s="23" t="s">
        <v>8</v>
      </c>
      <c r="AZ5" s="24"/>
      <c r="BA5" s="23"/>
      <c r="BB5" s="24">
        <v>1</v>
      </c>
      <c r="BC5" s="23">
        <v>-60.9</v>
      </c>
      <c r="BD5" s="64"/>
      <c r="BE5" s="118"/>
      <c r="BF5" s="42"/>
      <c r="BG5" s="23"/>
      <c r="BH5" s="24"/>
      <c r="BI5" s="23"/>
      <c r="BJ5" s="24"/>
      <c r="BK5" s="23"/>
      <c r="BL5" s="64"/>
      <c r="BM5" s="118"/>
      <c r="BN5" s="42">
        <v>44223</v>
      </c>
      <c r="BO5" s="23" t="s">
        <v>8</v>
      </c>
      <c r="BP5" s="24"/>
      <c r="BQ5" s="23"/>
      <c r="BR5" s="24">
        <v>1</v>
      </c>
      <c r="BS5" s="23">
        <v>-1730</v>
      </c>
      <c r="BT5" s="64"/>
      <c r="BU5" s="118"/>
      <c r="BV5" s="42"/>
      <c r="BW5" s="23"/>
      <c r="BX5" s="24"/>
      <c r="BY5" s="23"/>
      <c r="BZ5" s="24"/>
      <c r="CA5" s="23"/>
      <c r="CB5" s="64"/>
      <c r="CC5" s="118"/>
      <c r="CD5" s="42"/>
      <c r="CE5" s="23"/>
      <c r="CF5" s="24"/>
      <c r="CG5" s="23"/>
      <c r="CH5" s="24"/>
      <c r="CI5" s="23"/>
      <c r="CJ5" s="64"/>
      <c r="CK5" s="118"/>
      <c r="CL5" s="42"/>
      <c r="CM5" s="23"/>
      <c r="CN5" s="24"/>
      <c r="CO5" s="23"/>
      <c r="CP5" s="24"/>
      <c r="CQ5" s="23"/>
      <c r="CR5" s="64"/>
      <c r="CS5" s="118"/>
      <c r="CT5" s="42"/>
      <c r="CU5" s="23"/>
      <c r="CV5" s="24"/>
      <c r="CW5" s="23"/>
      <c r="CX5" s="24"/>
      <c r="CY5" s="23"/>
      <c r="CZ5" s="64"/>
      <c r="DA5" s="118"/>
      <c r="DB5" s="121"/>
      <c r="DC5" s="132"/>
      <c r="DD5" s="147"/>
      <c r="DE5" s="24"/>
      <c r="DF5" s="168"/>
      <c r="DG5" s="139"/>
    </row>
    <row r="6" spans="1:111" s="22" customFormat="1" x14ac:dyDescent="0.45">
      <c r="A6" s="228"/>
      <c r="B6" s="42"/>
      <c r="C6" s="23"/>
      <c r="D6" s="24"/>
      <c r="E6" s="23"/>
      <c r="F6" s="24"/>
      <c r="G6" s="23"/>
      <c r="H6" s="64"/>
      <c r="I6" s="118"/>
      <c r="J6" s="42"/>
      <c r="K6" s="23"/>
      <c r="L6" s="24"/>
      <c r="M6" s="23"/>
      <c r="N6" s="24"/>
      <c r="O6" s="23"/>
      <c r="P6" s="64"/>
      <c r="Q6" s="118"/>
      <c r="R6" s="42"/>
      <c r="S6" s="23"/>
      <c r="T6" s="24"/>
      <c r="U6" s="23"/>
      <c r="V6" s="24"/>
      <c r="W6" s="23"/>
      <c r="X6" s="64"/>
      <c r="Y6" s="118"/>
      <c r="Z6" s="42"/>
      <c r="AA6" s="23"/>
      <c r="AB6" s="24"/>
      <c r="AC6" s="23"/>
      <c r="AD6" s="24"/>
      <c r="AE6" s="23"/>
      <c r="AF6" s="64"/>
      <c r="AG6" s="118"/>
      <c r="AH6" s="42"/>
      <c r="AI6" s="23"/>
      <c r="AJ6" s="24"/>
      <c r="AK6" s="23"/>
      <c r="AL6" s="24"/>
      <c r="AM6" s="23"/>
      <c r="AN6" s="64"/>
      <c r="AO6" s="118"/>
      <c r="AP6" s="42"/>
      <c r="AQ6" s="23"/>
      <c r="AR6" s="24"/>
      <c r="AS6" s="23"/>
      <c r="AT6" s="24"/>
      <c r="AU6" s="23"/>
      <c r="AV6" s="64"/>
      <c r="AW6" s="118"/>
      <c r="AX6" s="42">
        <v>44225</v>
      </c>
      <c r="AY6" s="23" t="s">
        <v>8</v>
      </c>
      <c r="AZ6" s="24">
        <v>1</v>
      </c>
      <c r="BA6" s="23">
        <v>166.6</v>
      </c>
      <c r="BB6" s="24"/>
      <c r="BC6" s="23"/>
      <c r="BD6" s="64"/>
      <c r="BE6" s="118"/>
      <c r="BF6" s="42"/>
      <c r="BG6" s="23"/>
      <c r="BH6" s="24"/>
      <c r="BI6" s="23"/>
      <c r="BJ6" s="24"/>
      <c r="BK6" s="23"/>
      <c r="BL6" s="64"/>
      <c r="BM6" s="118"/>
      <c r="BN6" s="42"/>
      <c r="BO6" s="23"/>
      <c r="BP6" s="24"/>
      <c r="BQ6" s="23"/>
      <c r="BR6" s="24"/>
      <c r="BS6" s="23"/>
      <c r="BT6" s="64"/>
      <c r="BU6" s="118"/>
      <c r="BV6" s="42"/>
      <c r="BW6" s="23"/>
      <c r="BX6" s="24"/>
      <c r="BY6" s="23"/>
      <c r="BZ6" s="24"/>
      <c r="CA6" s="23"/>
      <c r="CB6" s="64"/>
      <c r="CC6" s="118"/>
      <c r="CD6" s="42"/>
      <c r="CE6" s="23"/>
      <c r="CF6" s="24"/>
      <c r="CG6" s="23"/>
      <c r="CH6" s="24"/>
      <c r="CI6" s="23"/>
      <c r="CJ6" s="64"/>
      <c r="CK6" s="118"/>
      <c r="CL6" s="42"/>
      <c r="CM6" s="23"/>
      <c r="CN6" s="24"/>
      <c r="CO6" s="23"/>
      <c r="CP6" s="24"/>
      <c r="CQ6" s="23"/>
      <c r="CR6" s="64"/>
      <c r="CS6" s="118"/>
      <c r="CT6" s="42"/>
      <c r="CU6" s="23"/>
      <c r="CV6" s="24"/>
      <c r="CW6" s="23"/>
      <c r="CX6" s="24"/>
      <c r="CY6" s="23"/>
      <c r="CZ6" s="64"/>
      <c r="DA6" s="118"/>
      <c r="DB6" s="121"/>
      <c r="DC6" s="132"/>
      <c r="DD6" s="147"/>
      <c r="DE6" s="24"/>
      <c r="DF6" s="168"/>
      <c r="DG6" s="139"/>
    </row>
    <row r="7" spans="1:111" s="22" customFormat="1" x14ac:dyDescent="0.45">
      <c r="A7" s="228"/>
      <c r="B7" s="42"/>
      <c r="C7" s="23"/>
      <c r="D7" s="24"/>
      <c r="E7" s="23"/>
      <c r="F7" s="24"/>
      <c r="G7" s="23"/>
      <c r="H7" s="64"/>
      <c r="I7" s="118"/>
      <c r="J7" s="42"/>
      <c r="K7" s="23"/>
      <c r="L7" s="24"/>
      <c r="M7" s="23"/>
      <c r="N7" s="24"/>
      <c r="O7" s="23"/>
      <c r="P7" s="64"/>
      <c r="Q7" s="118"/>
      <c r="R7" s="42"/>
      <c r="S7" s="23"/>
      <c r="T7" s="24"/>
      <c r="U7" s="23"/>
      <c r="V7" s="24"/>
      <c r="W7" s="23"/>
      <c r="X7" s="64"/>
      <c r="Y7" s="118"/>
      <c r="Z7" s="42"/>
      <c r="AA7" s="23"/>
      <c r="AB7" s="24"/>
      <c r="AC7" s="23"/>
      <c r="AD7" s="24"/>
      <c r="AE7" s="23"/>
      <c r="AF7" s="64"/>
      <c r="AG7" s="118"/>
      <c r="AH7" s="42"/>
      <c r="AI7" s="23"/>
      <c r="AJ7" s="24"/>
      <c r="AK7" s="23"/>
      <c r="AL7" s="24"/>
      <c r="AM7" s="23"/>
      <c r="AN7" s="64"/>
      <c r="AO7" s="118"/>
      <c r="AP7" s="42"/>
      <c r="AQ7" s="23"/>
      <c r="AR7" s="24"/>
      <c r="AS7" s="23"/>
      <c r="AT7" s="24"/>
      <c r="AU7" s="23"/>
      <c r="AV7" s="64"/>
      <c r="AW7" s="118"/>
      <c r="AX7" s="42"/>
      <c r="AY7" s="23"/>
      <c r="AZ7" s="24"/>
      <c r="BA7" s="23"/>
      <c r="BB7" s="24"/>
      <c r="BC7" s="23"/>
      <c r="BD7" s="64"/>
      <c r="BE7" s="118"/>
      <c r="BF7" s="42"/>
      <c r="BG7" s="23"/>
      <c r="BH7" s="24"/>
      <c r="BI7" s="23"/>
      <c r="BJ7" s="24"/>
      <c r="BK7" s="23"/>
      <c r="BL7" s="64"/>
      <c r="BM7" s="118"/>
      <c r="BN7" s="42"/>
      <c r="BO7" s="23"/>
      <c r="BP7" s="24"/>
      <c r="BQ7" s="23"/>
      <c r="BR7" s="24"/>
      <c r="BS7" s="23"/>
      <c r="BT7" s="64"/>
      <c r="BU7" s="118"/>
      <c r="BV7" s="42"/>
      <c r="BW7" s="23"/>
      <c r="BX7" s="24"/>
      <c r="BY7" s="23"/>
      <c r="BZ7" s="24"/>
      <c r="CA7" s="23"/>
      <c r="CB7" s="64"/>
      <c r="CC7" s="118"/>
      <c r="CD7" s="42"/>
      <c r="CE7" s="23"/>
      <c r="CF7" s="24"/>
      <c r="CG7" s="23"/>
      <c r="CH7" s="24"/>
      <c r="CI7" s="23"/>
      <c r="CJ7" s="64"/>
      <c r="CK7" s="118"/>
      <c r="CL7" s="42"/>
      <c r="CM7" s="23"/>
      <c r="CN7" s="24"/>
      <c r="CO7" s="23"/>
      <c r="CP7" s="24"/>
      <c r="CQ7" s="23"/>
      <c r="CR7" s="64"/>
      <c r="CS7" s="118"/>
      <c r="CT7" s="42"/>
      <c r="CU7" s="23"/>
      <c r="CV7" s="24"/>
      <c r="CW7" s="23"/>
      <c r="CX7" s="24"/>
      <c r="CY7" s="23"/>
      <c r="CZ7" s="64"/>
      <c r="DA7" s="118"/>
      <c r="DB7" s="121"/>
      <c r="DC7" s="132"/>
      <c r="DD7" s="147"/>
      <c r="DE7" s="24"/>
      <c r="DF7" s="168"/>
      <c r="DG7" s="139"/>
    </row>
    <row r="8" spans="1:111" s="22" customFormat="1" x14ac:dyDescent="0.45">
      <c r="A8" s="228"/>
      <c r="B8" s="42"/>
      <c r="C8" s="23"/>
      <c r="D8" s="24"/>
      <c r="E8" s="23"/>
      <c r="F8" s="24"/>
      <c r="G8" s="23"/>
      <c r="H8" s="64"/>
      <c r="I8" s="118"/>
      <c r="J8" s="42"/>
      <c r="K8" s="23"/>
      <c r="L8" s="24"/>
      <c r="M8" s="23"/>
      <c r="N8" s="24"/>
      <c r="O8" s="23"/>
      <c r="P8" s="64"/>
      <c r="Q8" s="118"/>
      <c r="R8" s="42"/>
      <c r="S8" s="23"/>
      <c r="T8" s="24"/>
      <c r="U8" s="23"/>
      <c r="V8" s="24"/>
      <c r="W8" s="23"/>
      <c r="X8" s="64"/>
      <c r="Y8" s="118"/>
      <c r="Z8" s="42"/>
      <c r="AA8" s="23"/>
      <c r="AB8" s="24"/>
      <c r="AC8" s="23"/>
      <c r="AD8" s="24"/>
      <c r="AE8" s="23"/>
      <c r="AF8" s="64"/>
      <c r="AG8" s="118"/>
      <c r="AH8" s="42"/>
      <c r="AI8" s="23"/>
      <c r="AJ8" s="24"/>
      <c r="AK8" s="23"/>
      <c r="AL8" s="24"/>
      <c r="AM8" s="23"/>
      <c r="AN8" s="64"/>
      <c r="AO8" s="118"/>
      <c r="AP8" s="42"/>
      <c r="AQ8" s="23"/>
      <c r="AR8" s="24"/>
      <c r="AS8" s="23"/>
      <c r="AT8" s="24"/>
      <c r="AU8" s="23"/>
      <c r="AV8" s="64"/>
      <c r="AW8" s="118"/>
      <c r="AX8" s="42"/>
      <c r="AY8" s="23"/>
      <c r="AZ8" s="24"/>
      <c r="BA8" s="23"/>
      <c r="BB8" s="24"/>
      <c r="BC8" s="23"/>
      <c r="BD8" s="64"/>
      <c r="BE8" s="118"/>
      <c r="BF8" s="42"/>
      <c r="BG8" s="23"/>
      <c r="BH8" s="24"/>
      <c r="BI8" s="23"/>
      <c r="BJ8" s="24"/>
      <c r="BK8" s="23"/>
      <c r="BL8" s="64"/>
      <c r="BM8" s="118"/>
      <c r="BN8" s="42"/>
      <c r="BO8" s="23"/>
      <c r="BP8" s="24"/>
      <c r="BQ8" s="23"/>
      <c r="BR8" s="24"/>
      <c r="BS8" s="23"/>
      <c r="BT8" s="64"/>
      <c r="BU8" s="118"/>
      <c r="BV8" s="42"/>
      <c r="BW8" s="23"/>
      <c r="BX8" s="24"/>
      <c r="BY8" s="23"/>
      <c r="BZ8" s="24"/>
      <c r="CA8" s="23"/>
      <c r="CB8" s="64"/>
      <c r="CC8" s="118"/>
      <c r="CD8" s="42"/>
      <c r="CE8" s="23"/>
      <c r="CF8" s="24"/>
      <c r="CG8" s="23"/>
      <c r="CH8" s="24"/>
      <c r="CI8" s="23"/>
      <c r="CJ8" s="64"/>
      <c r="CK8" s="118"/>
      <c r="CL8" s="42"/>
      <c r="CM8" s="23"/>
      <c r="CN8" s="24"/>
      <c r="CO8" s="23"/>
      <c r="CP8" s="24"/>
      <c r="CQ8" s="23"/>
      <c r="CR8" s="64"/>
      <c r="CS8" s="118"/>
      <c r="CT8" s="42"/>
      <c r="CU8" s="23"/>
      <c r="CV8" s="24"/>
      <c r="CW8" s="23"/>
      <c r="CX8" s="24"/>
      <c r="CY8" s="23"/>
      <c r="CZ8" s="64"/>
      <c r="DA8" s="118"/>
      <c r="DB8" s="121"/>
      <c r="DC8" s="132"/>
      <c r="DD8" s="147"/>
      <c r="DE8" s="24"/>
      <c r="DF8" s="168"/>
      <c r="DG8" s="139"/>
    </row>
    <row r="9" spans="1:111" s="22" customFormat="1" x14ac:dyDescent="0.45">
      <c r="A9" s="228"/>
      <c r="B9" s="42"/>
      <c r="C9" s="23"/>
      <c r="D9" s="24"/>
      <c r="E9" s="23"/>
      <c r="F9" s="24"/>
      <c r="G9" s="23"/>
      <c r="H9" s="115"/>
      <c r="I9" s="118"/>
      <c r="J9" s="114"/>
      <c r="K9" s="71"/>
      <c r="L9" s="72"/>
      <c r="M9" s="71"/>
      <c r="N9" s="72"/>
      <c r="O9" s="71"/>
      <c r="P9" s="115"/>
      <c r="Q9" s="118"/>
      <c r="R9" s="114"/>
      <c r="S9" s="71"/>
      <c r="T9" s="72"/>
      <c r="U9" s="71"/>
      <c r="V9" s="72"/>
      <c r="W9" s="71"/>
      <c r="X9" s="115"/>
      <c r="Y9" s="118"/>
      <c r="Z9" s="114"/>
      <c r="AA9" s="71"/>
      <c r="AB9" s="72"/>
      <c r="AC9" s="71"/>
      <c r="AD9" s="72"/>
      <c r="AE9" s="71"/>
      <c r="AF9" s="115"/>
      <c r="AG9" s="118"/>
      <c r="AH9" s="114"/>
      <c r="AI9" s="71"/>
      <c r="AJ9" s="72"/>
      <c r="AK9" s="71"/>
      <c r="AL9" s="72"/>
      <c r="AM9" s="71"/>
      <c r="AN9" s="115"/>
      <c r="AO9" s="118"/>
      <c r="AP9" s="114"/>
      <c r="AQ9" s="71"/>
      <c r="AR9" s="72"/>
      <c r="AS9" s="71"/>
      <c r="AT9" s="72"/>
      <c r="AU9" s="71"/>
      <c r="AV9" s="115"/>
      <c r="AW9" s="118"/>
      <c r="AX9" s="114"/>
      <c r="AY9" s="71"/>
      <c r="AZ9" s="72"/>
      <c r="BA9" s="71"/>
      <c r="BB9" s="72"/>
      <c r="BC9" s="71"/>
      <c r="BD9" s="115"/>
      <c r="BE9" s="118"/>
      <c r="BF9" s="114"/>
      <c r="BG9" s="71"/>
      <c r="BH9" s="72"/>
      <c r="BI9" s="71"/>
      <c r="BJ9" s="72"/>
      <c r="BK9" s="71"/>
      <c r="BL9" s="115"/>
      <c r="BM9" s="118"/>
      <c r="BN9" s="114"/>
      <c r="BO9" s="71"/>
      <c r="BP9" s="72"/>
      <c r="BQ9" s="71"/>
      <c r="BR9" s="72"/>
      <c r="BS9" s="71"/>
      <c r="BT9" s="115"/>
      <c r="BU9" s="118"/>
      <c r="BV9" s="114"/>
      <c r="BW9" s="71"/>
      <c r="BX9" s="72"/>
      <c r="BY9" s="71"/>
      <c r="BZ9" s="72"/>
      <c r="CA9" s="71"/>
      <c r="CB9" s="115"/>
      <c r="CC9" s="118"/>
      <c r="CD9" s="114"/>
      <c r="CE9" s="71"/>
      <c r="CF9" s="72"/>
      <c r="CG9" s="71"/>
      <c r="CH9" s="72"/>
      <c r="CI9" s="71"/>
      <c r="CJ9" s="115"/>
      <c r="CK9" s="118"/>
      <c r="CL9" s="114"/>
      <c r="CM9" s="71"/>
      <c r="CN9" s="72"/>
      <c r="CO9" s="71"/>
      <c r="CP9" s="72"/>
      <c r="CQ9" s="71"/>
      <c r="CR9" s="115"/>
      <c r="CS9" s="118"/>
      <c r="CT9" s="114"/>
      <c r="CU9" s="71"/>
      <c r="CV9" s="72"/>
      <c r="CW9" s="71"/>
      <c r="CX9" s="72"/>
      <c r="CY9" s="71"/>
      <c r="CZ9" s="115"/>
      <c r="DA9" s="118"/>
      <c r="DB9" s="119"/>
      <c r="DC9" s="188"/>
      <c r="DD9" s="148"/>
      <c r="DE9" s="72"/>
      <c r="DF9" s="169"/>
      <c r="DG9" s="189"/>
    </row>
    <row r="10" spans="1:111" s="27" customFormat="1" x14ac:dyDescent="0.45">
      <c r="A10" s="229" t="s">
        <v>24</v>
      </c>
      <c r="B10" s="94">
        <v>44228</v>
      </c>
      <c r="C10" s="73" t="s">
        <v>8</v>
      </c>
      <c r="D10" s="74">
        <v>1</v>
      </c>
      <c r="E10" s="73">
        <v>40</v>
      </c>
      <c r="F10" s="74"/>
      <c r="G10" s="73"/>
      <c r="H10" s="95">
        <f>SUM(G10:G16,E10:E16)</f>
        <v>96</v>
      </c>
      <c r="I10" s="118"/>
      <c r="J10" s="94"/>
      <c r="K10" s="73"/>
      <c r="L10" s="74"/>
      <c r="M10" s="73"/>
      <c r="N10" s="74"/>
      <c r="O10" s="73"/>
      <c r="P10" s="95">
        <f>SUM(O10:O16,M10:M16)</f>
        <v>0</v>
      </c>
      <c r="Q10" s="118"/>
      <c r="R10" s="94">
        <v>44241</v>
      </c>
      <c r="S10" s="73" t="s">
        <v>9</v>
      </c>
      <c r="T10" s="74">
        <v>1</v>
      </c>
      <c r="U10" s="73">
        <v>53.1</v>
      </c>
      <c r="V10" s="74"/>
      <c r="W10" s="73"/>
      <c r="X10" s="95">
        <f>SUM(W10:W16,U10:U16)</f>
        <v>137.9</v>
      </c>
      <c r="Y10" s="118"/>
      <c r="Z10" s="94">
        <v>44248</v>
      </c>
      <c r="AA10" s="73" t="s">
        <v>9</v>
      </c>
      <c r="AB10" s="74">
        <v>1</v>
      </c>
      <c r="AC10" s="73">
        <v>34.799999999999997</v>
      </c>
      <c r="AD10" s="74"/>
      <c r="AE10" s="73"/>
      <c r="AF10" s="95">
        <f>SUM(AE10:AE16,AC10:AC16)</f>
        <v>119.6</v>
      </c>
      <c r="AG10" s="118"/>
      <c r="AH10" s="94">
        <v>44245</v>
      </c>
      <c r="AI10" s="73" t="s">
        <v>8</v>
      </c>
      <c r="AJ10" s="74">
        <v>1</v>
      </c>
      <c r="AK10" s="73">
        <v>62.7</v>
      </c>
      <c r="AL10" s="74"/>
      <c r="AM10" s="73"/>
      <c r="AN10" s="95">
        <f>SUM(AM10:AM16,AK10:AK16)</f>
        <v>119.30000000000001</v>
      </c>
      <c r="AO10" s="118"/>
      <c r="AP10" s="94">
        <v>44237</v>
      </c>
      <c r="AQ10" s="73" t="s">
        <v>9</v>
      </c>
      <c r="AR10" s="74">
        <v>1</v>
      </c>
      <c r="AS10" s="73">
        <v>132</v>
      </c>
      <c r="AT10" s="74"/>
      <c r="AU10" s="73"/>
      <c r="AV10" s="95">
        <f>SUM(AU10:AU16,AS10:AS16)</f>
        <v>171.3</v>
      </c>
      <c r="AW10" s="118"/>
      <c r="AX10" s="94">
        <v>44243</v>
      </c>
      <c r="AY10" s="73" t="s">
        <v>9</v>
      </c>
      <c r="AZ10" s="74">
        <v>1</v>
      </c>
      <c r="BA10" s="73">
        <v>91</v>
      </c>
      <c r="BB10" s="74"/>
      <c r="BC10" s="73"/>
      <c r="BD10" s="95">
        <f>SUM(BC10:BC16,BA10:BA16)</f>
        <v>150.9</v>
      </c>
      <c r="BE10" s="118"/>
      <c r="BF10" s="94">
        <v>44229</v>
      </c>
      <c r="BG10" s="73" t="s">
        <v>9</v>
      </c>
      <c r="BH10" s="74">
        <v>1</v>
      </c>
      <c r="BI10" s="73">
        <v>15.9</v>
      </c>
      <c r="BJ10" s="74"/>
      <c r="BK10" s="73"/>
      <c r="BL10" s="95">
        <f>SUM(BK10:BK16,BI10:BI16)</f>
        <v>-7.7999999999999972</v>
      </c>
      <c r="BM10" s="118"/>
      <c r="BN10" s="94">
        <v>44243</v>
      </c>
      <c r="BO10" s="73" t="s">
        <v>9</v>
      </c>
      <c r="BP10" s="74">
        <v>1</v>
      </c>
      <c r="BQ10" s="73">
        <v>1298.9000000000001</v>
      </c>
      <c r="BR10" s="74"/>
      <c r="BS10" s="73"/>
      <c r="BT10" s="95">
        <f>SUM(BS10:BS16,BQ10:BQ16)</f>
        <v>2597.8000000000002</v>
      </c>
      <c r="BU10" s="118"/>
      <c r="BV10" s="94"/>
      <c r="BW10" s="73"/>
      <c r="BX10" s="74"/>
      <c r="BY10" s="73"/>
      <c r="BZ10" s="74"/>
      <c r="CA10" s="73"/>
      <c r="CB10" s="95">
        <f>SUM(CA10:CA16,BY10:BY16)</f>
        <v>0</v>
      </c>
      <c r="CC10" s="118"/>
      <c r="CD10" s="94"/>
      <c r="CE10" s="73"/>
      <c r="CF10" s="74"/>
      <c r="CG10" s="73"/>
      <c r="CH10" s="74"/>
      <c r="CI10" s="73"/>
      <c r="CJ10" s="95">
        <f>SUM(CI10:CI16,CG10:CG16)</f>
        <v>0</v>
      </c>
      <c r="CK10" s="118"/>
      <c r="CL10" s="94"/>
      <c r="CM10" s="73"/>
      <c r="CN10" s="74"/>
      <c r="CO10" s="73"/>
      <c r="CP10" s="74"/>
      <c r="CQ10" s="73"/>
      <c r="CR10" s="95">
        <f>SUM(CQ10:CQ16,CO10:CO16)</f>
        <v>0</v>
      </c>
      <c r="CS10" s="118"/>
      <c r="CT10" s="94"/>
      <c r="CU10" s="73"/>
      <c r="CV10" s="74"/>
      <c r="CW10" s="73"/>
      <c r="CX10" s="74"/>
      <c r="CY10" s="73"/>
      <c r="CZ10" s="95">
        <f>SUM(CY10:CY16,CW10:CW16)</f>
        <v>0</v>
      </c>
      <c r="DA10" s="118"/>
      <c r="DB10" s="119"/>
      <c r="DC10" s="190">
        <f>SUM(AB10:AB16,BH10:BH16,AZ10:AZ16,BP10:BP16,T10:T16,AJ10:AJ16,D10:D16)+SUM(AR10:AR16,L10:L16,BX10:BX16,CF10:CF16)</f>
        <v>17</v>
      </c>
      <c r="DD10" s="149">
        <f>SUM(AD10:AD16,BJ10:BJ16,BB10:BB16,BR10:BR16,V10:V16,AL10:AL16,F10:F16)+SUM(AT10:AT16,N10:N16,BZ10:BZ16,CH10:CH16)</f>
        <v>4</v>
      </c>
      <c r="DE10" s="74">
        <f>SUM(AF10,BL10,BD10,BT10,X10,AN10,H10)+AV10+P10+CB10+CJ10</f>
        <v>3385.0000000000005</v>
      </c>
      <c r="DF10" s="170">
        <f>SUM(AF11,BL11,BD11,BT11,X11,AN11,H11)+AV11+P11+CB11+CJ11</f>
        <v>8284.3850000000002</v>
      </c>
      <c r="DG10" s="191"/>
    </row>
    <row r="11" spans="1:111" s="27" customFormat="1" x14ac:dyDescent="0.45">
      <c r="A11" s="229"/>
      <c r="B11" s="43">
        <v>44235</v>
      </c>
      <c r="C11" s="25" t="s">
        <v>9</v>
      </c>
      <c r="D11" s="26">
        <v>1</v>
      </c>
      <c r="E11" s="25">
        <v>26</v>
      </c>
      <c r="F11" s="26"/>
      <c r="G11" s="25"/>
      <c r="H11" s="65">
        <f>H10*H63</f>
        <v>700.8</v>
      </c>
      <c r="I11" s="118"/>
      <c r="J11" s="43"/>
      <c r="K11" s="25"/>
      <c r="L11" s="26"/>
      <c r="M11" s="25"/>
      <c r="N11" s="26"/>
      <c r="O11" s="25"/>
      <c r="P11" s="65">
        <f>P10*P63</f>
        <v>0</v>
      </c>
      <c r="Q11" s="118"/>
      <c r="R11" s="43">
        <v>44251</v>
      </c>
      <c r="S11" s="25" t="s">
        <v>9</v>
      </c>
      <c r="T11" s="26">
        <v>1</v>
      </c>
      <c r="U11" s="25">
        <v>84.8</v>
      </c>
      <c r="V11" s="26"/>
      <c r="W11" s="25"/>
      <c r="X11" s="65">
        <f>X10*X63</f>
        <v>1285.2280000000001</v>
      </c>
      <c r="Y11" s="118"/>
      <c r="Z11" s="43">
        <v>44252</v>
      </c>
      <c r="AA11" s="25" t="s">
        <v>8</v>
      </c>
      <c r="AB11" s="26">
        <v>1</v>
      </c>
      <c r="AC11" s="25">
        <v>84.8</v>
      </c>
      <c r="AD11" s="26"/>
      <c r="AE11" s="25"/>
      <c r="AF11" s="65">
        <f>AF10*AF63</f>
        <v>1201.98</v>
      </c>
      <c r="AG11" s="118"/>
      <c r="AH11" s="43">
        <v>44252</v>
      </c>
      <c r="AI11" s="25" t="s">
        <v>9</v>
      </c>
      <c r="AJ11" s="26">
        <v>1</v>
      </c>
      <c r="AK11" s="25">
        <v>56.6</v>
      </c>
      <c r="AL11" s="26"/>
      <c r="AM11" s="25"/>
      <c r="AN11" s="65">
        <f>AN10*AN63</f>
        <v>1470.9690000000001</v>
      </c>
      <c r="AO11" s="118"/>
      <c r="AP11" s="43">
        <v>44242</v>
      </c>
      <c r="AQ11" s="25" t="s">
        <v>9</v>
      </c>
      <c r="AR11" s="26">
        <v>1</v>
      </c>
      <c r="AS11" s="25">
        <v>121</v>
      </c>
      <c r="AT11" s="26"/>
      <c r="AU11" s="25"/>
      <c r="AV11" s="65">
        <f>AV10*AV63</f>
        <v>1596.5160000000001</v>
      </c>
      <c r="AW11" s="118"/>
      <c r="AX11" s="43">
        <v>44248</v>
      </c>
      <c r="AY11" s="25" t="s">
        <v>8</v>
      </c>
      <c r="AZ11" s="26"/>
      <c r="BA11" s="25"/>
      <c r="BB11" s="26">
        <v>1</v>
      </c>
      <c r="BC11" s="25">
        <v>-79.900000000000006</v>
      </c>
      <c r="BD11" s="65">
        <f>BD10*BD63</f>
        <v>968.77800000000002</v>
      </c>
      <c r="BE11" s="118"/>
      <c r="BF11" s="43">
        <v>44238</v>
      </c>
      <c r="BG11" s="25" t="s">
        <v>9</v>
      </c>
      <c r="BH11" s="26"/>
      <c r="BI11" s="25"/>
      <c r="BJ11" s="26">
        <v>1</v>
      </c>
      <c r="BK11" s="25">
        <v>-29.7</v>
      </c>
      <c r="BL11" s="65">
        <f>BL10*BL63</f>
        <v>-56.939999999999976</v>
      </c>
      <c r="BM11" s="118"/>
      <c r="BN11" s="43">
        <v>44245</v>
      </c>
      <c r="BO11" s="25" t="s">
        <v>9</v>
      </c>
      <c r="BP11" s="26">
        <v>1</v>
      </c>
      <c r="BQ11" s="25">
        <v>1298.9000000000001</v>
      </c>
      <c r="BR11" s="26"/>
      <c r="BS11" s="25"/>
      <c r="BT11" s="65">
        <f>BT10*BT63</f>
        <v>1117.0540000000001</v>
      </c>
      <c r="BU11" s="118"/>
      <c r="BV11" s="43"/>
      <c r="BW11" s="25"/>
      <c r="BX11" s="26"/>
      <c r="BY11" s="25"/>
      <c r="BZ11" s="26"/>
      <c r="CA11" s="25"/>
      <c r="CB11" s="65">
        <f>CB10*CB63</f>
        <v>0</v>
      </c>
      <c r="CC11" s="118"/>
      <c r="CD11" s="43"/>
      <c r="CE11" s="25"/>
      <c r="CF11" s="26"/>
      <c r="CG11" s="25"/>
      <c r="CH11" s="26"/>
      <c r="CI11" s="25"/>
      <c r="CJ11" s="65">
        <f>CJ10*CJ63</f>
        <v>0</v>
      </c>
      <c r="CK11" s="118"/>
      <c r="CL11" s="43"/>
      <c r="CM11" s="25"/>
      <c r="CN11" s="26"/>
      <c r="CO11" s="25"/>
      <c r="CP11" s="26"/>
      <c r="CQ11" s="25"/>
      <c r="CR11" s="65">
        <f>CR10*CR63</f>
        <v>0</v>
      </c>
      <c r="CS11" s="118"/>
      <c r="CT11" s="43"/>
      <c r="CU11" s="25"/>
      <c r="CV11" s="26"/>
      <c r="CW11" s="25"/>
      <c r="CX11" s="26"/>
      <c r="CY11" s="25"/>
      <c r="CZ11" s="65">
        <f>CZ10*CZ63</f>
        <v>0</v>
      </c>
      <c r="DA11" s="118"/>
      <c r="DB11" s="121"/>
      <c r="DC11" s="192"/>
      <c r="DD11" s="150"/>
      <c r="DE11" s="26"/>
      <c r="DF11" s="171"/>
      <c r="DG11" s="140"/>
    </row>
    <row r="12" spans="1:111" s="27" customFormat="1" x14ac:dyDescent="0.45">
      <c r="A12" s="229"/>
      <c r="B12" s="43">
        <v>44253</v>
      </c>
      <c r="C12" s="25" t="s">
        <v>9</v>
      </c>
      <c r="D12" s="26">
        <v>1</v>
      </c>
      <c r="E12" s="25">
        <v>30</v>
      </c>
      <c r="F12" s="26"/>
      <c r="G12" s="25"/>
      <c r="H12" s="60"/>
      <c r="I12" s="118"/>
      <c r="J12" s="43"/>
      <c r="K12" s="25"/>
      <c r="L12" s="26"/>
      <c r="M12" s="25"/>
      <c r="N12" s="26"/>
      <c r="O12" s="25"/>
      <c r="P12" s="60"/>
      <c r="Q12" s="118"/>
      <c r="R12" s="43"/>
      <c r="S12" s="25"/>
      <c r="T12" s="26"/>
      <c r="U12" s="25"/>
      <c r="V12" s="26"/>
      <c r="W12" s="25"/>
      <c r="X12" s="60"/>
      <c r="Y12" s="118"/>
      <c r="Z12" s="43"/>
      <c r="AA12" s="25"/>
      <c r="AB12" s="26"/>
      <c r="AC12" s="25"/>
      <c r="AD12" s="26"/>
      <c r="AE12" s="25"/>
      <c r="AF12" s="60"/>
      <c r="AG12" s="118"/>
      <c r="AH12" s="43"/>
      <c r="AI12" s="25"/>
      <c r="AJ12" s="26"/>
      <c r="AK12" s="25"/>
      <c r="AL12" s="26"/>
      <c r="AM12" s="25"/>
      <c r="AN12" s="60"/>
      <c r="AO12" s="118"/>
      <c r="AP12" s="43">
        <v>44255</v>
      </c>
      <c r="AQ12" s="25" t="s">
        <v>9</v>
      </c>
      <c r="AR12" s="26"/>
      <c r="AS12" s="25"/>
      <c r="AT12" s="26">
        <v>1</v>
      </c>
      <c r="AU12" s="25">
        <v>-81.7</v>
      </c>
      <c r="AV12" s="60"/>
      <c r="AW12" s="118"/>
      <c r="AX12" s="43">
        <v>44253</v>
      </c>
      <c r="AY12" s="25" t="s">
        <v>9</v>
      </c>
      <c r="AZ12" s="26">
        <v>1</v>
      </c>
      <c r="BA12" s="25">
        <v>139.80000000000001</v>
      </c>
      <c r="BB12" s="26"/>
      <c r="BC12" s="25"/>
      <c r="BD12" s="60"/>
      <c r="BE12" s="118"/>
      <c r="BF12" s="43">
        <v>44241</v>
      </c>
      <c r="BG12" s="25" t="s">
        <v>9</v>
      </c>
      <c r="BH12" s="26"/>
      <c r="BI12" s="25"/>
      <c r="BJ12" s="26">
        <v>1</v>
      </c>
      <c r="BK12" s="25">
        <v>-20.6</v>
      </c>
      <c r="BL12" s="60"/>
      <c r="BM12" s="118"/>
      <c r="BN12" s="43"/>
      <c r="BO12" s="25"/>
      <c r="BP12" s="26"/>
      <c r="BQ12" s="25"/>
      <c r="BR12" s="26"/>
      <c r="BS12" s="25"/>
      <c r="BT12" s="60"/>
      <c r="BU12" s="118"/>
      <c r="BV12" s="43"/>
      <c r="BW12" s="25"/>
      <c r="BX12" s="26"/>
      <c r="BY12" s="25"/>
      <c r="BZ12" s="26"/>
      <c r="CA12" s="25"/>
      <c r="CB12" s="60"/>
      <c r="CC12" s="118"/>
      <c r="CD12" s="43"/>
      <c r="CE12" s="25"/>
      <c r="CF12" s="26"/>
      <c r="CG12" s="25"/>
      <c r="CH12" s="26"/>
      <c r="CI12" s="25"/>
      <c r="CJ12" s="60"/>
      <c r="CK12" s="118"/>
      <c r="CL12" s="43"/>
      <c r="CM12" s="25"/>
      <c r="CN12" s="26"/>
      <c r="CO12" s="25"/>
      <c r="CP12" s="26"/>
      <c r="CQ12" s="25"/>
      <c r="CR12" s="60"/>
      <c r="CS12" s="118"/>
      <c r="CT12" s="43"/>
      <c r="CU12" s="25"/>
      <c r="CV12" s="26"/>
      <c r="CW12" s="25"/>
      <c r="CX12" s="26"/>
      <c r="CY12" s="25"/>
      <c r="CZ12" s="60"/>
      <c r="DA12" s="118"/>
      <c r="DB12" s="119"/>
      <c r="DC12" s="192"/>
      <c r="DD12" s="150"/>
      <c r="DE12" s="26"/>
      <c r="DF12" s="171"/>
      <c r="DG12" s="140"/>
    </row>
    <row r="13" spans="1:111" s="27" customFormat="1" x14ac:dyDescent="0.45">
      <c r="A13" s="229"/>
      <c r="B13" s="43"/>
      <c r="C13" s="25"/>
      <c r="D13" s="26"/>
      <c r="E13" s="25"/>
      <c r="F13" s="26"/>
      <c r="G13" s="25"/>
      <c r="H13" s="60"/>
      <c r="I13" s="118"/>
      <c r="J13" s="43"/>
      <c r="K13" s="25"/>
      <c r="L13" s="26"/>
      <c r="M13" s="25"/>
      <c r="N13" s="26"/>
      <c r="O13" s="25"/>
      <c r="P13" s="60"/>
      <c r="Q13" s="118"/>
      <c r="R13" s="43"/>
      <c r="S13" s="25"/>
      <c r="T13" s="26"/>
      <c r="U13" s="25"/>
      <c r="V13" s="26"/>
      <c r="W13" s="25"/>
      <c r="X13" s="60"/>
      <c r="Y13" s="118"/>
      <c r="Z13" s="43"/>
      <c r="AA13" s="25"/>
      <c r="AB13" s="26"/>
      <c r="AC13" s="25"/>
      <c r="AD13" s="26"/>
      <c r="AE13" s="25"/>
      <c r="AF13" s="60"/>
      <c r="AG13" s="118"/>
      <c r="AH13" s="43"/>
      <c r="AI13" s="25"/>
      <c r="AJ13" s="26"/>
      <c r="AK13" s="25"/>
      <c r="AL13" s="26"/>
      <c r="AM13" s="25"/>
      <c r="AN13" s="60"/>
      <c r="AO13" s="118"/>
      <c r="AP13" s="43"/>
      <c r="AQ13" s="25"/>
      <c r="AR13" s="26"/>
      <c r="AS13" s="25"/>
      <c r="AT13" s="26"/>
      <c r="AU13" s="25"/>
      <c r="AV13" s="60"/>
      <c r="AW13" s="118"/>
      <c r="AX13" s="43"/>
      <c r="AY13" s="25"/>
      <c r="AZ13" s="26"/>
      <c r="BA13" s="25"/>
      <c r="BB13" s="26"/>
      <c r="BC13" s="25"/>
      <c r="BD13" s="60"/>
      <c r="BE13" s="118"/>
      <c r="BF13" s="43">
        <v>44243</v>
      </c>
      <c r="BG13" s="25" t="s">
        <v>8</v>
      </c>
      <c r="BH13" s="26">
        <v>1</v>
      </c>
      <c r="BI13" s="25">
        <v>26.6</v>
      </c>
      <c r="BJ13" s="26"/>
      <c r="BK13" s="25"/>
      <c r="BL13" s="60"/>
      <c r="BM13" s="118"/>
      <c r="BN13" s="43"/>
      <c r="BO13" s="25"/>
      <c r="BP13" s="26"/>
      <c r="BQ13" s="25"/>
      <c r="BR13" s="26"/>
      <c r="BS13" s="25"/>
      <c r="BT13" s="60"/>
      <c r="BU13" s="118"/>
      <c r="BV13" s="43"/>
      <c r="BW13" s="25"/>
      <c r="BX13" s="26"/>
      <c r="BY13" s="25"/>
      <c r="BZ13" s="26"/>
      <c r="CA13" s="25"/>
      <c r="CB13" s="60"/>
      <c r="CC13" s="118"/>
      <c r="CD13" s="43"/>
      <c r="CE13" s="25"/>
      <c r="CF13" s="26"/>
      <c r="CG13" s="25"/>
      <c r="CH13" s="26"/>
      <c r="CI13" s="25"/>
      <c r="CJ13" s="60"/>
      <c r="CK13" s="118"/>
      <c r="CL13" s="43"/>
      <c r="CM13" s="25"/>
      <c r="CN13" s="26"/>
      <c r="CO13" s="25"/>
      <c r="CP13" s="26"/>
      <c r="CQ13" s="25"/>
      <c r="CR13" s="60"/>
      <c r="CS13" s="118"/>
      <c r="CT13" s="43"/>
      <c r="CU13" s="25"/>
      <c r="CV13" s="26"/>
      <c r="CW13" s="25"/>
      <c r="CX13" s="26"/>
      <c r="CY13" s="25"/>
      <c r="CZ13" s="60"/>
      <c r="DA13" s="118"/>
      <c r="DB13" s="119"/>
      <c r="DC13" s="192"/>
      <c r="DD13" s="150"/>
      <c r="DE13" s="26"/>
      <c r="DF13" s="171"/>
      <c r="DG13" s="140"/>
    </row>
    <row r="14" spans="1:111" s="27" customFormat="1" x14ac:dyDescent="0.45">
      <c r="A14" s="229"/>
      <c r="B14" s="43"/>
      <c r="C14" s="25"/>
      <c r="D14" s="26"/>
      <c r="E14" s="25"/>
      <c r="F14" s="26"/>
      <c r="G14" s="25"/>
      <c r="H14" s="60"/>
      <c r="I14" s="118"/>
      <c r="J14" s="43"/>
      <c r="K14" s="25"/>
      <c r="L14" s="26"/>
      <c r="M14" s="25"/>
      <c r="N14" s="26"/>
      <c r="O14" s="25"/>
      <c r="P14" s="60"/>
      <c r="Q14" s="118"/>
      <c r="R14" s="43"/>
      <c r="S14" s="25"/>
      <c r="T14" s="26"/>
      <c r="U14" s="25"/>
      <c r="V14" s="26"/>
      <c r="W14" s="25"/>
      <c r="X14" s="60"/>
      <c r="Y14" s="118"/>
      <c r="Z14" s="43"/>
      <c r="AA14" s="25"/>
      <c r="AB14" s="26"/>
      <c r="AC14" s="25"/>
      <c r="AD14" s="26"/>
      <c r="AE14" s="25"/>
      <c r="AF14" s="60"/>
      <c r="AG14" s="118"/>
      <c r="AH14" s="43"/>
      <c r="AI14" s="25"/>
      <c r="AJ14" s="26"/>
      <c r="AK14" s="25"/>
      <c r="AL14" s="26"/>
      <c r="AM14" s="25"/>
      <c r="AN14" s="60"/>
      <c r="AO14" s="118"/>
      <c r="AP14" s="43"/>
      <c r="AQ14" s="25"/>
      <c r="AR14" s="26"/>
      <c r="AS14" s="25"/>
      <c r="AT14" s="26"/>
      <c r="AU14" s="25"/>
      <c r="AV14" s="60"/>
      <c r="AW14" s="118"/>
      <c r="AX14" s="43"/>
      <c r="AY14" s="25"/>
      <c r="AZ14" s="26"/>
      <c r="BA14" s="25"/>
      <c r="BB14" s="26"/>
      <c r="BC14" s="25"/>
      <c r="BD14" s="60"/>
      <c r="BE14" s="118"/>
      <c r="BF14" s="43"/>
      <c r="BG14" s="25"/>
      <c r="BH14" s="26"/>
      <c r="BI14" s="25"/>
      <c r="BJ14" s="26"/>
      <c r="BK14" s="25"/>
      <c r="BL14" s="60"/>
      <c r="BM14" s="118"/>
      <c r="BN14" s="43"/>
      <c r="BO14" s="25"/>
      <c r="BP14" s="26"/>
      <c r="BQ14" s="25"/>
      <c r="BR14" s="26"/>
      <c r="BS14" s="25"/>
      <c r="BT14" s="60"/>
      <c r="BU14" s="118"/>
      <c r="BV14" s="43"/>
      <c r="BW14" s="25"/>
      <c r="BX14" s="26"/>
      <c r="BY14" s="25"/>
      <c r="BZ14" s="26"/>
      <c r="CA14" s="25"/>
      <c r="CB14" s="60"/>
      <c r="CC14" s="118"/>
      <c r="CD14" s="43"/>
      <c r="CE14" s="25"/>
      <c r="CF14" s="26"/>
      <c r="CG14" s="25"/>
      <c r="CH14" s="26"/>
      <c r="CI14" s="25"/>
      <c r="CJ14" s="60"/>
      <c r="CK14" s="118"/>
      <c r="CL14" s="43"/>
      <c r="CM14" s="25"/>
      <c r="CN14" s="26"/>
      <c r="CO14" s="25"/>
      <c r="CP14" s="26"/>
      <c r="CQ14" s="25"/>
      <c r="CR14" s="60"/>
      <c r="CS14" s="118"/>
      <c r="CT14" s="43"/>
      <c r="CU14" s="25"/>
      <c r="CV14" s="26"/>
      <c r="CW14" s="25"/>
      <c r="CX14" s="26"/>
      <c r="CY14" s="25"/>
      <c r="CZ14" s="60"/>
      <c r="DA14" s="118"/>
      <c r="DB14" s="119"/>
      <c r="DC14" s="192"/>
      <c r="DD14" s="150"/>
      <c r="DE14" s="26"/>
      <c r="DF14" s="171"/>
      <c r="DG14" s="140"/>
    </row>
    <row r="15" spans="1:111" s="27" customFormat="1" x14ac:dyDescent="0.45">
      <c r="A15" s="229"/>
      <c r="B15" s="43"/>
      <c r="C15" s="25"/>
      <c r="D15" s="26"/>
      <c r="E15" s="25"/>
      <c r="F15" s="26"/>
      <c r="G15" s="25"/>
      <c r="H15" s="60"/>
      <c r="I15" s="118"/>
      <c r="J15" s="43"/>
      <c r="K15" s="25"/>
      <c r="L15" s="26"/>
      <c r="M15" s="25"/>
      <c r="N15" s="26"/>
      <c r="O15" s="25"/>
      <c r="P15" s="60"/>
      <c r="Q15" s="118"/>
      <c r="R15" s="43"/>
      <c r="S15" s="25"/>
      <c r="T15" s="26"/>
      <c r="U15" s="25"/>
      <c r="V15" s="26"/>
      <c r="W15" s="25"/>
      <c r="X15" s="60"/>
      <c r="Y15" s="118"/>
      <c r="Z15" s="43"/>
      <c r="AA15" s="25"/>
      <c r="AB15" s="26"/>
      <c r="AC15" s="25"/>
      <c r="AD15" s="26"/>
      <c r="AE15" s="25"/>
      <c r="AF15" s="60"/>
      <c r="AG15" s="118"/>
      <c r="AH15" s="43"/>
      <c r="AI15" s="25"/>
      <c r="AJ15" s="26"/>
      <c r="AK15" s="25"/>
      <c r="AL15" s="26"/>
      <c r="AM15" s="25"/>
      <c r="AN15" s="60"/>
      <c r="AO15" s="118"/>
      <c r="AP15" s="43"/>
      <c r="AQ15" s="25"/>
      <c r="AR15" s="26"/>
      <c r="AS15" s="25"/>
      <c r="AT15" s="26"/>
      <c r="AU15" s="25"/>
      <c r="AV15" s="60"/>
      <c r="AW15" s="118"/>
      <c r="AX15" s="43"/>
      <c r="AY15" s="25"/>
      <c r="AZ15" s="26"/>
      <c r="BA15" s="25"/>
      <c r="BB15" s="26"/>
      <c r="BC15" s="25"/>
      <c r="BD15" s="60"/>
      <c r="BE15" s="118"/>
      <c r="BF15" s="43"/>
      <c r="BG15" s="25"/>
      <c r="BH15" s="26"/>
      <c r="BI15" s="25"/>
      <c r="BJ15" s="26"/>
      <c r="BK15" s="25"/>
      <c r="BL15" s="60"/>
      <c r="BM15" s="118"/>
      <c r="BN15" s="43"/>
      <c r="BO15" s="25"/>
      <c r="BP15" s="26"/>
      <c r="BQ15" s="25"/>
      <c r="BR15" s="26"/>
      <c r="BS15" s="25"/>
      <c r="BT15" s="60"/>
      <c r="BU15" s="118"/>
      <c r="BV15" s="43"/>
      <c r="BW15" s="25"/>
      <c r="BX15" s="26"/>
      <c r="BY15" s="25"/>
      <c r="BZ15" s="26"/>
      <c r="CA15" s="25"/>
      <c r="CB15" s="60"/>
      <c r="CC15" s="118"/>
      <c r="CD15" s="43"/>
      <c r="CE15" s="25"/>
      <c r="CF15" s="26"/>
      <c r="CG15" s="25"/>
      <c r="CH15" s="26"/>
      <c r="CI15" s="25"/>
      <c r="CJ15" s="60"/>
      <c r="CK15" s="118"/>
      <c r="CL15" s="43"/>
      <c r="CM15" s="25"/>
      <c r="CN15" s="26"/>
      <c r="CO15" s="25"/>
      <c r="CP15" s="26"/>
      <c r="CQ15" s="25"/>
      <c r="CR15" s="60"/>
      <c r="CS15" s="118"/>
      <c r="CT15" s="43"/>
      <c r="CU15" s="25"/>
      <c r="CV15" s="26"/>
      <c r="CW15" s="25"/>
      <c r="CX15" s="26"/>
      <c r="CY15" s="25"/>
      <c r="CZ15" s="60"/>
      <c r="DA15" s="118"/>
      <c r="DB15" s="119"/>
      <c r="DC15" s="192"/>
      <c r="DD15" s="150"/>
      <c r="DE15" s="26"/>
      <c r="DF15" s="171"/>
      <c r="DG15" s="140"/>
    </row>
    <row r="16" spans="1:111" s="27" customFormat="1" x14ac:dyDescent="0.45">
      <c r="A16" s="229"/>
      <c r="B16" s="96"/>
      <c r="C16" s="75"/>
      <c r="D16" s="76"/>
      <c r="E16" s="75"/>
      <c r="F16" s="76"/>
      <c r="G16" s="75"/>
      <c r="H16" s="97"/>
      <c r="I16" s="118"/>
      <c r="J16" s="96"/>
      <c r="K16" s="75"/>
      <c r="L16" s="76"/>
      <c r="M16" s="75"/>
      <c r="N16" s="76"/>
      <c r="O16" s="75"/>
      <c r="P16" s="97"/>
      <c r="Q16" s="118"/>
      <c r="R16" s="96"/>
      <c r="S16" s="75"/>
      <c r="T16" s="76"/>
      <c r="U16" s="75"/>
      <c r="V16" s="76"/>
      <c r="W16" s="75"/>
      <c r="X16" s="97"/>
      <c r="Y16" s="118"/>
      <c r="Z16" s="96"/>
      <c r="AA16" s="75"/>
      <c r="AB16" s="76"/>
      <c r="AC16" s="75"/>
      <c r="AD16" s="76"/>
      <c r="AE16" s="75"/>
      <c r="AF16" s="97"/>
      <c r="AG16" s="118"/>
      <c r="AH16" s="96"/>
      <c r="AI16" s="75"/>
      <c r="AJ16" s="76"/>
      <c r="AK16" s="75"/>
      <c r="AL16" s="76"/>
      <c r="AM16" s="75"/>
      <c r="AN16" s="97"/>
      <c r="AO16" s="118"/>
      <c r="AP16" s="96"/>
      <c r="AQ16" s="75"/>
      <c r="AR16" s="76"/>
      <c r="AS16" s="75"/>
      <c r="AT16" s="76"/>
      <c r="AU16" s="75"/>
      <c r="AV16" s="97"/>
      <c r="AW16" s="118"/>
      <c r="AX16" s="96"/>
      <c r="AY16" s="75"/>
      <c r="AZ16" s="76"/>
      <c r="BA16" s="75"/>
      <c r="BB16" s="76"/>
      <c r="BC16" s="75"/>
      <c r="BD16" s="97"/>
      <c r="BE16" s="118"/>
      <c r="BF16" s="96"/>
      <c r="BG16" s="75"/>
      <c r="BH16" s="76"/>
      <c r="BI16" s="75"/>
      <c r="BJ16" s="76"/>
      <c r="BK16" s="75"/>
      <c r="BL16" s="97"/>
      <c r="BM16" s="118"/>
      <c r="BN16" s="96"/>
      <c r="BO16" s="75"/>
      <c r="BP16" s="76"/>
      <c r="BQ16" s="75"/>
      <c r="BR16" s="76"/>
      <c r="BS16" s="75"/>
      <c r="BT16" s="97"/>
      <c r="BU16" s="118"/>
      <c r="BV16" s="96"/>
      <c r="BW16" s="75"/>
      <c r="BX16" s="76"/>
      <c r="BY16" s="75"/>
      <c r="BZ16" s="76"/>
      <c r="CA16" s="75"/>
      <c r="CB16" s="97"/>
      <c r="CC16" s="118"/>
      <c r="CD16" s="96"/>
      <c r="CE16" s="75"/>
      <c r="CF16" s="76"/>
      <c r="CG16" s="75"/>
      <c r="CH16" s="76"/>
      <c r="CI16" s="75"/>
      <c r="CJ16" s="97"/>
      <c r="CK16" s="118"/>
      <c r="CL16" s="96"/>
      <c r="CM16" s="75"/>
      <c r="CN16" s="76"/>
      <c r="CO16" s="75"/>
      <c r="CP16" s="76"/>
      <c r="CQ16" s="75"/>
      <c r="CR16" s="97"/>
      <c r="CS16" s="118"/>
      <c r="CT16" s="96"/>
      <c r="CU16" s="75"/>
      <c r="CV16" s="76"/>
      <c r="CW16" s="75"/>
      <c r="CX16" s="76"/>
      <c r="CY16" s="75"/>
      <c r="CZ16" s="97"/>
      <c r="DA16" s="118"/>
      <c r="DB16" s="119"/>
      <c r="DC16" s="193"/>
      <c r="DD16" s="151"/>
      <c r="DE16" s="76"/>
      <c r="DF16" s="172"/>
      <c r="DG16" s="194"/>
    </row>
    <row r="17" spans="1:111" s="30" customFormat="1" x14ac:dyDescent="0.45">
      <c r="A17" s="226" t="s">
        <v>25</v>
      </c>
      <c r="B17" s="98">
        <v>44285</v>
      </c>
      <c r="C17" s="77" t="s">
        <v>8</v>
      </c>
      <c r="D17" s="78">
        <v>1</v>
      </c>
      <c r="E17" s="77">
        <v>71.900000000000006</v>
      </c>
      <c r="F17" s="78"/>
      <c r="G17" s="77"/>
      <c r="H17" s="99">
        <f>SUM(E17:E23,G17:G23)</f>
        <v>71.900000000000006</v>
      </c>
      <c r="I17" s="118"/>
      <c r="J17" s="98"/>
      <c r="K17" s="77"/>
      <c r="L17" s="78"/>
      <c r="M17" s="77"/>
      <c r="N17" s="78"/>
      <c r="O17" s="77"/>
      <c r="P17" s="99">
        <f>SUM(M17:M23,O17:O23)</f>
        <v>0</v>
      </c>
      <c r="Q17" s="118"/>
      <c r="R17" s="98">
        <v>44259</v>
      </c>
      <c r="S17" s="77" t="s">
        <v>9</v>
      </c>
      <c r="T17" s="78"/>
      <c r="U17" s="77"/>
      <c r="V17" s="78">
        <v>1</v>
      </c>
      <c r="W17" s="77">
        <v>-40</v>
      </c>
      <c r="X17" s="99">
        <f>SUM(U17:U23,W17:W23)</f>
        <v>-66.2</v>
      </c>
      <c r="Y17" s="118"/>
      <c r="Z17" s="98">
        <v>44258</v>
      </c>
      <c r="AA17" s="77" t="s">
        <v>8</v>
      </c>
      <c r="AB17" s="78"/>
      <c r="AC17" s="77"/>
      <c r="AD17" s="78">
        <v>1</v>
      </c>
      <c r="AE17" s="77">
        <v>-23.3</v>
      </c>
      <c r="AF17" s="99">
        <f>SUM(AC17:AC23,AE17:AE23)</f>
        <v>-3.3000000000000007</v>
      </c>
      <c r="AG17" s="118"/>
      <c r="AH17" s="98">
        <v>44274</v>
      </c>
      <c r="AI17" s="77" t="s">
        <v>9</v>
      </c>
      <c r="AJ17" s="78">
        <v>1</v>
      </c>
      <c r="AK17" s="77">
        <v>46.3</v>
      </c>
      <c r="AL17" s="78"/>
      <c r="AM17" s="77"/>
      <c r="AN17" s="99">
        <f>SUM(AK17:AK23,AM17:AM23)</f>
        <v>85.4</v>
      </c>
      <c r="AO17" s="118"/>
      <c r="AP17" s="98">
        <v>44259</v>
      </c>
      <c r="AQ17" s="77" t="s">
        <v>8</v>
      </c>
      <c r="AR17" s="78">
        <v>1</v>
      </c>
      <c r="AS17" s="77">
        <v>46.3</v>
      </c>
      <c r="AT17" s="78"/>
      <c r="AU17" s="77"/>
      <c r="AV17" s="99">
        <f>SUM(AS17:AS23,AU17:AU23)</f>
        <v>106.3</v>
      </c>
      <c r="AW17" s="118"/>
      <c r="AX17" s="98"/>
      <c r="AY17" s="77"/>
      <c r="AZ17" s="78"/>
      <c r="BA17" s="77"/>
      <c r="BB17" s="78"/>
      <c r="BC17" s="77"/>
      <c r="BD17" s="99">
        <f>SUM(BA17:BA23,BC17:BC23)</f>
        <v>0</v>
      </c>
      <c r="BE17" s="118"/>
      <c r="BF17" s="98">
        <v>44265</v>
      </c>
      <c r="BG17" s="77" t="s">
        <v>9</v>
      </c>
      <c r="BH17" s="78">
        <v>1</v>
      </c>
      <c r="BI17" s="77">
        <v>28.9</v>
      </c>
      <c r="BJ17" s="78"/>
      <c r="BK17" s="77"/>
      <c r="BL17" s="99">
        <f>SUM(BI17:BI23,BK17:BK23)</f>
        <v>28.9</v>
      </c>
      <c r="BM17" s="118"/>
      <c r="BN17" s="98">
        <v>44286</v>
      </c>
      <c r="BO17" s="77" t="s">
        <v>8</v>
      </c>
      <c r="BP17" s="78">
        <v>1</v>
      </c>
      <c r="BQ17" s="77">
        <v>3687.3</v>
      </c>
      <c r="BR17" s="78"/>
      <c r="BS17" s="77"/>
      <c r="BT17" s="99">
        <f>SUM(BQ17:BQ23,BS17:BS23)</f>
        <v>3687.3</v>
      </c>
      <c r="BU17" s="118"/>
      <c r="BV17" s="98"/>
      <c r="BW17" s="77"/>
      <c r="BX17" s="78"/>
      <c r="BY17" s="77"/>
      <c r="BZ17" s="78"/>
      <c r="CA17" s="77"/>
      <c r="CB17" s="99">
        <f>SUM(BY17:BY23,CA17:CA23)</f>
        <v>0</v>
      </c>
      <c r="CC17" s="118"/>
      <c r="CD17" s="98"/>
      <c r="CE17" s="77"/>
      <c r="CF17" s="78"/>
      <c r="CG17" s="77"/>
      <c r="CH17" s="78"/>
      <c r="CI17" s="77"/>
      <c r="CJ17" s="99">
        <f>SUM(CG17:CG23,CI17:CI23)</f>
        <v>0</v>
      </c>
      <c r="CK17" s="118"/>
      <c r="CL17" s="98"/>
      <c r="CM17" s="77"/>
      <c r="CN17" s="78"/>
      <c r="CO17" s="77"/>
      <c r="CP17" s="78"/>
      <c r="CQ17" s="77"/>
      <c r="CR17" s="99">
        <f>SUM(CO17:CO23,CQ17:CQ23)</f>
        <v>0</v>
      </c>
      <c r="CS17" s="118"/>
      <c r="CT17" s="98"/>
      <c r="CU17" s="77"/>
      <c r="CV17" s="78"/>
      <c r="CW17" s="77"/>
      <c r="CX17" s="78"/>
      <c r="CY17" s="77"/>
      <c r="CZ17" s="99">
        <f>SUM(CW17:CW23,CY17:CY23)</f>
        <v>0</v>
      </c>
      <c r="DA17" s="118"/>
      <c r="DB17" s="119"/>
      <c r="DC17" s="195">
        <f>SUM(AB17:AB23,BH17:BH23,AZ17:AZ23,BP17:BP23,T17:T23,AJ17:AJ23,D17:D23)+SUM(AR17:AR23,L17:L23,BX17:BX23,CF17:CF23)</f>
        <v>8</v>
      </c>
      <c r="DD17" s="152">
        <f>SUM(AD17:AD23,BJ17:BJ23,BB17:BB23,BR17:BR23,V17:V23,AL17:AL23,F17:F23)+SUM(AT17:AT23,N17:N23,BZ17:BZ23,CH17:CH23)</f>
        <v>4</v>
      </c>
      <c r="DE17" s="78">
        <f>SUM(AF17,BL17,BD17,BT17,X17,AN17,H17)+AV17+P17+CB17+CJ17</f>
        <v>3910.3000000000006</v>
      </c>
      <c r="DF17" s="173">
        <f>SUM(AF18,BL18,BD18,BT18,X18,AN18,H18)+AV18+P18+CB18+CJ18</f>
        <v>3714.9279999999999</v>
      </c>
      <c r="DG17" s="196"/>
    </row>
    <row r="18" spans="1:111" s="30" customFormat="1" x14ac:dyDescent="0.45">
      <c r="A18" s="226"/>
      <c r="B18" s="44"/>
      <c r="C18" s="28"/>
      <c r="D18" s="29"/>
      <c r="E18" s="28"/>
      <c r="F18" s="29"/>
      <c r="G18" s="28"/>
      <c r="H18" s="66">
        <f>H17*H63</f>
        <v>524.87</v>
      </c>
      <c r="I18" s="118"/>
      <c r="J18" s="44"/>
      <c r="K18" s="28"/>
      <c r="L18" s="29"/>
      <c r="M18" s="28"/>
      <c r="N18" s="29"/>
      <c r="O18" s="28"/>
      <c r="P18" s="66">
        <f>P17*P63</f>
        <v>0</v>
      </c>
      <c r="Q18" s="118"/>
      <c r="R18" s="44">
        <v>44263</v>
      </c>
      <c r="S18" s="28" t="s">
        <v>9</v>
      </c>
      <c r="T18" s="29"/>
      <c r="U18" s="28"/>
      <c r="V18" s="29">
        <v>1</v>
      </c>
      <c r="W18" s="28">
        <v>-26.2</v>
      </c>
      <c r="X18" s="66">
        <f>X17*X63</f>
        <v>-616.98400000000004</v>
      </c>
      <c r="Y18" s="118"/>
      <c r="Z18" s="44">
        <v>44271</v>
      </c>
      <c r="AA18" s="28" t="s">
        <v>8</v>
      </c>
      <c r="AB18" s="29">
        <v>1</v>
      </c>
      <c r="AC18" s="28">
        <v>20</v>
      </c>
      <c r="AD18" s="29"/>
      <c r="AE18" s="28"/>
      <c r="AF18" s="66">
        <f>AF17*AF63</f>
        <v>-33.165000000000006</v>
      </c>
      <c r="AG18" s="118"/>
      <c r="AH18" s="44">
        <v>44278</v>
      </c>
      <c r="AI18" s="28" t="s">
        <v>8</v>
      </c>
      <c r="AJ18" s="29">
        <v>1</v>
      </c>
      <c r="AK18" s="28">
        <v>61.2</v>
      </c>
      <c r="AL18" s="29"/>
      <c r="AM18" s="28"/>
      <c r="AN18" s="66">
        <f>AN17*AN63</f>
        <v>1052.982</v>
      </c>
      <c r="AO18" s="118"/>
      <c r="AP18" s="44">
        <v>44263</v>
      </c>
      <c r="AQ18" s="28" t="s">
        <v>9</v>
      </c>
      <c r="AR18" s="29">
        <v>1</v>
      </c>
      <c r="AS18" s="28">
        <v>60</v>
      </c>
      <c r="AT18" s="29"/>
      <c r="AU18" s="28"/>
      <c r="AV18" s="66">
        <f>AV17*AV63</f>
        <v>990.71600000000001</v>
      </c>
      <c r="AW18" s="118"/>
      <c r="AX18" s="44"/>
      <c r="AY18" s="28"/>
      <c r="AZ18" s="29"/>
      <c r="BA18" s="28"/>
      <c r="BB18" s="29"/>
      <c r="BC18" s="28"/>
      <c r="BD18" s="66">
        <f>BD17*BD63</f>
        <v>0</v>
      </c>
      <c r="BE18" s="118"/>
      <c r="BF18" s="44"/>
      <c r="BG18" s="28"/>
      <c r="BH18" s="29"/>
      <c r="BI18" s="28"/>
      <c r="BJ18" s="29"/>
      <c r="BK18" s="28"/>
      <c r="BL18" s="66">
        <f>BL17*BL63</f>
        <v>210.96999999999997</v>
      </c>
      <c r="BM18" s="118"/>
      <c r="BN18" s="44"/>
      <c r="BO18" s="28"/>
      <c r="BP18" s="29"/>
      <c r="BQ18" s="28"/>
      <c r="BR18" s="29"/>
      <c r="BS18" s="28"/>
      <c r="BT18" s="66">
        <f>BT17*BT63</f>
        <v>1585.539</v>
      </c>
      <c r="BU18" s="118"/>
      <c r="BV18" s="44"/>
      <c r="BW18" s="28"/>
      <c r="BX18" s="29"/>
      <c r="BY18" s="28"/>
      <c r="BZ18" s="29"/>
      <c r="CA18" s="28"/>
      <c r="CB18" s="66">
        <f>CB17*CB63</f>
        <v>0</v>
      </c>
      <c r="CC18" s="118"/>
      <c r="CD18" s="44"/>
      <c r="CE18" s="28"/>
      <c r="CF18" s="29"/>
      <c r="CG18" s="28"/>
      <c r="CH18" s="29"/>
      <c r="CI18" s="28"/>
      <c r="CJ18" s="66">
        <f>CJ17*CJ63</f>
        <v>0</v>
      </c>
      <c r="CK18" s="118"/>
      <c r="CL18" s="44"/>
      <c r="CM18" s="28"/>
      <c r="CN18" s="29"/>
      <c r="CO18" s="28"/>
      <c r="CP18" s="29"/>
      <c r="CQ18" s="28"/>
      <c r="CR18" s="66">
        <f>CR17*CR63</f>
        <v>0</v>
      </c>
      <c r="CS18" s="118"/>
      <c r="CT18" s="44"/>
      <c r="CU18" s="28"/>
      <c r="CV18" s="29"/>
      <c r="CW18" s="28"/>
      <c r="CX18" s="29"/>
      <c r="CY18" s="28"/>
      <c r="CZ18" s="66">
        <f>CZ17*CZ63</f>
        <v>0</v>
      </c>
      <c r="DA18" s="118"/>
      <c r="DB18" s="121"/>
      <c r="DC18" s="197"/>
      <c r="DD18" s="153"/>
      <c r="DE18" s="29"/>
      <c r="DF18" s="174"/>
      <c r="DG18" s="141"/>
    </row>
    <row r="19" spans="1:111" s="30" customFormat="1" x14ac:dyDescent="0.45">
      <c r="A19" s="226"/>
      <c r="B19" s="44"/>
      <c r="C19" s="28"/>
      <c r="D19" s="29"/>
      <c r="E19" s="28"/>
      <c r="F19" s="29"/>
      <c r="G19" s="28"/>
      <c r="H19" s="66"/>
      <c r="I19" s="118"/>
      <c r="J19" s="44"/>
      <c r="K19" s="28"/>
      <c r="L19" s="29"/>
      <c r="M19" s="28"/>
      <c r="N19" s="29"/>
      <c r="O19" s="28"/>
      <c r="P19" s="66"/>
      <c r="Q19" s="118"/>
      <c r="R19" s="44"/>
      <c r="S19" s="28"/>
      <c r="T19" s="29"/>
      <c r="U19" s="28"/>
      <c r="V19" s="29"/>
      <c r="W19" s="28"/>
      <c r="X19" s="66"/>
      <c r="Y19" s="118"/>
      <c r="Z19" s="44"/>
      <c r="AA19" s="28"/>
      <c r="AB19" s="29"/>
      <c r="AC19" s="28"/>
      <c r="AD19" s="29"/>
      <c r="AE19" s="28"/>
      <c r="AF19" s="66"/>
      <c r="AG19" s="118"/>
      <c r="AH19" s="44">
        <v>44281</v>
      </c>
      <c r="AI19" s="28" t="s">
        <v>9</v>
      </c>
      <c r="AJ19" s="29"/>
      <c r="AK19" s="28"/>
      <c r="AL19" s="29">
        <v>1</v>
      </c>
      <c r="AM19" s="28">
        <v>-22.1</v>
      </c>
      <c r="AN19" s="66"/>
      <c r="AO19" s="118"/>
      <c r="AP19" s="44"/>
      <c r="AQ19" s="28"/>
      <c r="AR19" s="29"/>
      <c r="AS19" s="28"/>
      <c r="AT19" s="29"/>
      <c r="AU19" s="28"/>
      <c r="AV19" s="66"/>
      <c r="AW19" s="118"/>
      <c r="AX19" s="44"/>
      <c r="AY19" s="28"/>
      <c r="AZ19" s="29"/>
      <c r="BA19" s="28"/>
      <c r="BB19" s="29"/>
      <c r="BC19" s="28"/>
      <c r="BD19" s="66"/>
      <c r="BE19" s="118"/>
      <c r="BF19" s="44"/>
      <c r="BG19" s="28"/>
      <c r="BH19" s="29"/>
      <c r="BI19" s="28"/>
      <c r="BJ19" s="29"/>
      <c r="BK19" s="28"/>
      <c r="BL19" s="66"/>
      <c r="BM19" s="118"/>
      <c r="BN19" s="44"/>
      <c r="BO19" s="28"/>
      <c r="BP19" s="29"/>
      <c r="BQ19" s="28"/>
      <c r="BR19" s="29"/>
      <c r="BS19" s="28"/>
      <c r="BT19" s="66"/>
      <c r="BU19" s="118"/>
      <c r="BV19" s="44"/>
      <c r="BW19" s="28"/>
      <c r="BX19" s="29"/>
      <c r="BY19" s="28"/>
      <c r="BZ19" s="29"/>
      <c r="CA19" s="28"/>
      <c r="CB19" s="66"/>
      <c r="CC19" s="118"/>
      <c r="CD19" s="44"/>
      <c r="CE19" s="28"/>
      <c r="CF19" s="29"/>
      <c r="CG19" s="28"/>
      <c r="CH19" s="29"/>
      <c r="CI19" s="28"/>
      <c r="CJ19" s="66"/>
      <c r="CK19" s="118"/>
      <c r="CL19" s="44"/>
      <c r="CM19" s="28"/>
      <c r="CN19" s="29"/>
      <c r="CO19" s="28"/>
      <c r="CP19" s="29"/>
      <c r="CQ19" s="28"/>
      <c r="CR19" s="66"/>
      <c r="CS19" s="118"/>
      <c r="CT19" s="44"/>
      <c r="CU19" s="28"/>
      <c r="CV19" s="29"/>
      <c r="CW19" s="28"/>
      <c r="CX19" s="29"/>
      <c r="CY19" s="28"/>
      <c r="CZ19" s="66"/>
      <c r="DA19" s="118"/>
      <c r="DB19" s="121"/>
      <c r="DC19" s="197"/>
      <c r="DD19" s="153"/>
      <c r="DE19" s="29"/>
      <c r="DF19" s="174"/>
      <c r="DG19" s="141"/>
    </row>
    <row r="20" spans="1:111" s="30" customFormat="1" x14ac:dyDescent="0.45">
      <c r="A20" s="226"/>
      <c r="B20" s="44"/>
      <c r="C20" s="28"/>
      <c r="D20" s="29"/>
      <c r="E20" s="28"/>
      <c r="F20" s="29"/>
      <c r="G20" s="28"/>
      <c r="H20" s="66"/>
      <c r="I20" s="118"/>
      <c r="J20" s="44"/>
      <c r="K20" s="28"/>
      <c r="L20" s="29"/>
      <c r="M20" s="28"/>
      <c r="N20" s="29"/>
      <c r="O20" s="28"/>
      <c r="P20" s="66"/>
      <c r="Q20" s="118"/>
      <c r="R20" s="44"/>
      <c r="S20" s="28"/>
      <c r="T20" s="29"/>
      <c r="U20" s="28"/>
      <c r="V20" s="29"/>
      <c r="W20" s="28"/>
      <c r="X20" s="66"/>
      <c r="Y20" s="118"/>
      <c r="Z20" s="44"/>
      <c r="AA20" s="28"/>
      <c r="AB20" s="29"/>
      <c r="AC20" s="28"/>
      <c r="AD20" s="29"/>
      <c r="AE20" s="28"/>
      <c r="AF20" s="66"/>
      <c r="AG20" s="118"/>
      <c r="AH20" s="44"/>
      <c r="AI20" s="28"/>
      <c r="AJ20" s="29"/>
      <c r="AK20" s="28"/>
      <c r="AL20" s="29"/>
      <c r="AM20" s="28"/>
      <c r="AN20" s="66"/>
      <c r="AO20" s="118"/>
      <c r="AP20" s="44"/>
      <c r="AQ20" s="28"/>
      <c r="AR20" s="29"/>
      <c r="AS20" s="28"/>
      <c r="AT20" s="29"/>
      <c r="AU20" s="28"/>
      <c r="AV20" s="66"/>
      <c r="AW20" s="118"/>
      <c r="AX20" s="44"/>
      <c r="AY20" s="28"/>
      <c r="AZ20" s="29"/>
      <c r="BA20" s="28"/>
      <c r="BB20" s="29"/>
      <c r="BC20" s="28"/>
      <c r="BD20" s="66"/>
      <c r="BE20" s="118"/>
      <c r="BF20" s="44"/>
      <c r="BG20" s="28"/>
      <c r="BH20" s="29"/>
      <c r="BI20" s="28"/>
      <c r="BJ20" s="29"/>
      <c r="BK20" s="28"/>
      <c r="BL20" s="66"/>
      <c r="BM20" s="118"/>
      <c r="BN20" s="44"/>
      <c r="BO20" s="28"/>
      <c r="BP20" s="29"/>
      <c r="BQ20" s="28"/>
      <c r="BR20" s="29"/>
      <c r="BS20" s="28"/>
      <c r="BT20" s="66"/>
      <c r="BU20" s="118"/>
      <c r="BV20" s="44"/>
      <c r="BW20" s="28"/>
      <c r="BX20" s="29"/>
      <c r="BY20" s="28"/>
      <c r="BZ20" s="29"/>
      <c r="CA20" s="28"/>
      <c r="CB20" s="66"/>
      <c r="CC20" s="118"/>
      <c r="CD20" s="44"/>
      <c r="CE20" s="28"/>
      <c r="CF20" s="29"/>
      <c r="CG20" s="28"/>
      <c r="CH20" s="29"/>
      <c r="CI20" s="28"/>
      <c r="CJ20" s="66"/>
      <c r="CK20" s="118"/>
      <c r="CL20" s="44"/>
      <c r="CM20" s="28"/>
      <c r="CN20" s="29"/>
      <c r="CO20" s="28"/>
      <c r="CP20" s="29"/>
      <c r="CQ20" s="28"/>
      <c r="CR20" s="66"/>
      <c r="CS20" s="118"/>
      <c r="CT20" s="44"/>
      <c r="CU20" s="28"/>
      <c r="CV20" s="29"/>
      <c r="CW20" s="28"/>
      <c r="CX20" s="29"/>
      <c r="CY20" s="28"/>
      <c r="CZ20" s="66"/>
      <c r="DA20" s="118"/>
      <c r="DB20" s="121"/>
      <c r="DC20" s="197"/>
      <c r="DD20" s="153"/>
      <c r="DE20" s="29"/>
      <c r="DF20" s="174"/>
      <c r="DG20" s="141"/>
    </row>
    <row r="21" spans="1:111" s="30" customFormat="1" x14ac:dyDescent="0.45">
      <c r="A21" s="226"/>
      <c r="B21" s="44"/>
      <c r="C21" s="28"/>
      <c r="D21" s="29"/>
      <c r="E21" s="28"/>
      <c r="F21" s="29"/>
      <c r="G21" s="28"/>
      <c r="H21" s="66"/>
      <c r="I21" s="118"/>
      <c r="J21" s="44"/>
      <c r="K21" s="28"/>
      <c r="L21" s="29"/>
      <c r="M21" s="28"/>
      <c r="N21" s="29"/>
      <c r="O21" s="28"/>
      <c r="P21" s="66"/>
      <c r="Q21" s="118"/>
      <c r="R21" s="44"/>
      <c r="S21" s="28"/>
      <c r="T21" s="29"/>
      <c r="U21" s="28"/>
      <c r="V21" s="29"/>
      <c r="W21" s="28"/>
      <c r="X21" s="66"/>
      <c r="Y21" s="118"/>
      <c r="Z21" s="44"/>
      <c r="AA21" s="28"/>
      <c r="AB21" s="29"/>
      <c r="AC21" s="28"/>
      <c r="AD21" s="29"/>
      <c r="AE21" s="28"/>
      <c r="AF21" s="66"/>
      <c r="AG21" s="118"/>
      <c r="AH21" s="44"/>
      <c r="AI21" s="28"/>
      <c r="AJ21" s="29"/>
      <c r="AK21" s="28"/>
      <c r="AL21" s="29"/>
      <c r="AM21" s="28"/>
      <c r="AN21" s="66"/>
      <c r="AO21" s="118"/>
      <c r="AP21" s="44"/>
      <c r="AQ21" s="28"/>
      <c r="AR21" s="29"/>
      <c r="AS21" s="28"/>
      <c r="AT21" s="29"/>
      <c r="AU21" s="28"/>
      <c r="AV21" s="66"/>
      <c r="AW21" s="118"/>
      <c r="AX21" s="44"/>
      <c r="AY21" s="28"/>
      <c r="AZ21" s="29"/>
      <c r="BA21" s="28"/>
      <c r="BB21" s="29"/>
      <c r="BC21" s="28"/>
      <c r="BD21" s="66"/>
      <c r="BE21" s="118"/>
      <c r="BF21" s="44"/>
      <c r="BG21" s="28"/>
      <c r="BH21" s="29"/>
      <c r="BI21" s="28"/>
      <c r="BJ21" s="29"/>
      <c r="BK21" s="28"/>
      <c r="BL21" s="66"/>
      <c r="BM21" s="118"/>
      <c r="BN21" s="44"/>
      <c r="BO21" s="28"/>
      <c r="BP21" s="29"/>
      <c r="BQ21" s="28"/>
      <c r="BR21" s="29"/>
      <c r="BS21" s="28"/>
      <c r="BT21" s="66"/>
      <c r="BU21" s="118"/>
      <c r="BV21" s="44"/>
      <c r="BW21" s="28"/>
      <c r="BX21" s="29"/>
      <c r="BY21" s="28"/>
      <c r="BZ21" s="29"/>
      <c r="CA21" s="28"/>
      <c r="CB21" s="66"/>
      <c r="CC21" s="118"/>
      <c r="CD21" s="44"/>
      <c r="CE21" s="28"/>
      <c r="CF21" s="29"/>
      <c r="CG21" s="28"/>
      <c r="CH21" s="29"/>
      <c r="CI21" s="28"/>
      <c r="CJ21" s="66"/>
      <c r="CK21" s="118"/>
      <c r="CL21" s="44"/>
      <c r="CM21" s="28"/>
      <c r="CN21" s="29"/>
      <c r="CO21" s="28"/>
      <c r="CP21" s="29"/>
      <c r="CQ21" s="28"/>
      <c r="CR21" s="66"/>
      <c r="CS21" s="118"/>
      <c r="CT21" s="44"/>
      <c r="CU21" s="28"/>
      <c r="CV21" s="29"/>
      <c r="CW21" s="28"/>
      <c r="CX21" s="29"/>
      <c r="CY21" s="28"/>
      <c r="CZ21" s="66"/>
      <c r="DA21" s="118"/>
      <c r="DB21" s="121"/>
      <c r="DC21" s="197"/>
      <c r="DD21" s="153"/>
      <c r="DE21" s="29"/>
      <c r="DF21" s="174"/>
      <c r="DG21" s="141"/>
    </row>
    <row r="22" spans="1:111" s="30" customFormat="1" x14ac:dyDescent="0.45">
      <c r="A22" s="226"/>
      <c r="B22" s="44"/>
      <c r="C22" s="28"/>
      <c r="D22" s="29"/>
      <c r="E22" s="28"/>
      <c r="F22" s="29"/>
      <c r="G22" s="28"/>
      <c r="H22" s="66"/>
      <c r="I22" s="118"/>
      <c r="J22" s="44"/>
      <c r="K22" s="28"/>
      <c r="L22" s="29"/>
      <c r="M22" s="28"/>
      <c r="N22" s="29"/>
      <c r="O22" s="28"/>
      <c r="P22" s="66"/>
      <c r="Q22" s="118"/>
      <c r="R22" s="44"/>
      <c r="S22" s="28"/>
      <c r="T22" s="29"/>
      <c r="U22" s="28"/>
      <c r="V22" s="29"/>
      <c r="W22" s="28"/>
      <c r="X22" s="66"/>
      <c r="Y22" s="118"/>
      <c r="Z22" s="44"/>
      <c r="AA22" s="28"/>
      <c r="AB22" s="29"/>
      <c r="AC22" s="28"/>
      <c r="AD22" s="29"/>
      <c r="AE22" s="28"/>
      <c r="AF22" s="66"/>
      <c r="AG22" s="118"/>
      <c r="AH22" s="44"/>
      <c r="AI22" s="28"/>
      <c r="AJ22" s="29"/>
      <c r="AK22" s="28"/>
      <c r="AL22" s="29"/>
      <c r="AM22" s="28"/>
      <c r="AN22" s="66"/>
      <c r="AO22" s="118"/>
      <c r="AP22" s="44"/>
      <c r="AQ22" s="28"/>
      <c r="AR22" s="29"/>
      <c r="AS22" s="28"/>
      <c r="AT22" s="29"/>
      <c r="AU22" s="28"/>
      <c r="AV22" s="66"/>
      <c r="AW22" s="118"/>
      <c r="AX22" s="44"/>
      <c r="AY22" s="28"/>
      <c r="AZ22" s="29"/>
      <c r="BA22" s="28"/>
      <c r="BB22" s="29"/>
      <c r="BC22" s="28"/>
      <c r="BD22" s="66"/>
      <c r="BE22" s="118"/>
      <c r="BF22" s="44"/>
      <c r="BG22" s="28"/>
      <c r="BH22" s="29"/>
      <c r="BI22" s="28"/>
      <c r="BJ22" s="29"/>
      <c r="BK22" s="28"/>
      <c r="BL22" s="66"/>
      <c r="BM22" s="118"/>
      <c r="BN22" s="44"/>
      <c r="BO22" s="28"/>
      <c r="BP22" s="29"/>
      <c r="BQ22" s="28"/>
      <c r="BR22" s="29"/>
      <c r="BS22" s="28"/>
      <c r="BT22" s="66"/>
      <c r="BU22" s="118"/>
      <c r="BV22" s="44"/>
      <c r="BW22" s="28"/>
      <c r="BX22" s="29"/>
      <c r="BY22" s="28"/>
      <c r="BZ22" s="29"/>
      <c r="CA22" s="28"/>
      <c r="CB22" s="66"/>
      <c r="CC22" s="118"/>
      <c r="CD22" s="44"/>
      <c r="CE22" s="28"/>
      <c r="CF22" s="29"/>
      <c r="CG22" s="28"/>
      <c r="CH22" s="29"/>
      <c r="CI22" s="28"/>
      <c r="CJ22" s="66"/>
      <c r="CK22" s="118"/>
      <c r="CL22" s="44"/>
      <c r="CM22" s="28"/>
      <c r="CN22" s="29"/>
      <c r="CO22" s="28"/>
      <c r="CP22" s="29"/>
      <c r="CQ22" s="28"/>
      <c r="CR22" s="66"/>
      <c r="CS22" s="118"/>
      <c r="CT22" s="44"/>
      <c r="CU22" s="28"/>
      <c r="CV22" s="29"/>
      <c r="CW22" s="28"/>
      <c r="CX22" s="29"/>
      <c r="CY22" s="28"/>
      <c r="CZ22" s="66"/>
      <c r="DA22" s="118"/>
      <c r="DB22" s="121"/>
      <c r="DC22" s="197"/>
      <c r="DD22" s="153"/>
      <c r="DE22" s="29"/>
      <c r="DF22" s="174"/>
      <c r="DG22" s="141"/>
    </row>
    <row r="23" spans="1:111" s="30" customFormat="1" x14ac:dyDescent="0.45">
      <c r="A23" s="226"/>
      <c r="B23" s="100"/>
      <c r="C23" s="79"/>
      <c r="D23" s="80"/>
      <c r="E23" s="79"/>
      <c r="F23" s="80"/>
      <c r="G23" s="79"/>
      <c r="H23" s="101"/>
      <c r="I23" s="118"/>
      <c r="J23" s="100"/>
      <c r="K23" s="79"/>
      <c r="L23" s="80"/>
      <c r="M23" s="79"/>
      <c r="N23" s="80"/>
      <c r="O23" s="79"/>
      <c r="P23" s="101"/>
      <c r="Q23" s="118"/>
      <c r="R23" s="100"/>
      <c r="S23" s="79"/>
      <c r="T23" s="80"/>
      <c r="U23" s="79"/>
      <c r="V23" s="80"/>
      <c r="W23" s="79"/>
      <c r="X23" s="101"/>
      <c r="Y23" s="118"/>
      <c r="Z23" s="100"/>
      <c r="AA23" s="79"/>
      <c r="AB23" s="80"/>
      <c r="AC23" s="79"/>
      <c r="AD23" s="80"/>
      <c r="AE23" s="79"/>
      <c r="AF23" s="101"/>
      <c r="AG23" s="118"/>
      <c r="AH23" s="100"/>
      <c r="AI23" s="79"/>
      <c r="AJ23" s="80"/>
      <c r="AK23" s="79"/>
      <c r="AL23" s="80"/>
      <c r="AM23" s="79"/>
      <c r="AN23" s="101"/>
      <c r="AO23" s="118"/>
      <c r="AP23" s="100"/>
      <c r="AQ23" s="79"/>
      <c r="AR23" s="80"/>
      <c r="AS23" s="79"/>
      <c r="AT23" s="80"/>
      <c r="AU23" s="79"/>
      <c r="AV23" s="101"/>
      <c r="AW23" s="118"/>
      <c r="AX23" s="100"/>
      <c r="AY23" s="79"/>
      <c r="AZ23" s="80"/>
      <c r="BA23" s="79"/>
      <c r="BB23" s="80"/>
      <c r="BC23" s="79"/>
      <c r="BD23" s="101"/>
      <c r="BE23" s="118"/>
      <c r="BF23" s="100"/>
      <c r="BG23" s="79"/>
      <c r="BH23" s="80"/>
      <c r="BI23" s="79"/>
      <c r="BJ23" s="80"/>
      <c r="BK23" s="79"/>
      <c r="BL23" s="101"/>
      <c r="BM23" s="118"/>
      <c r="BN23" s="100"/>
      <c r="BO23" s="79"/>
      <c r="BP23" s="80"/>
      <c r="BQ23" s="79"/>
      <c r="BR23" s="80"/>
      <c r="BS23" s="79"/>
      <c r="BT23" s="101"/>
      <c r="BU23" s="118"/>
      <c r="BV23" s="100"/>
      <c r="BW23" s="79"/>
      <c r="BX23" s="80"/>
      <c r="BY23" s="79"/>
      <c r="BZ23" s="80"/>
      <c r="CA23" s="79"/>
      <c r="CB23" s="101"/>
      <c r="CC23" s="118"/>
      <c r="CD23" s="100"/>
      <c r="CE23" s="79"/>
      <c r="CF23" s="80"/>
      <c r="CG23" s="79"/>
      <c r="CH23" s="80"/>
      <c r="CI23" s="79"/>
      <c r="CJ23" s="101"/>
      <c r="CK23" s="118"/>
      <c r="CL23" s="100"/>
      <c r="CM23" s="79"/>
      <c r="CN23" s="80"/>
      <c r="CO23" s="79"/>
      <c r="CP23" s="80"/>
      <c r="CQ23" s="79"/>
      <c r="CR23" s="101"/>
      <c r="CS23" s="118"/>
      <c r="CT23" s="100"/>
      <c r="CU23" s="79"/>
      <c r="CV23" s="80"/>
      <c r="CW23" s="79"/>
      <c r="CX23" s="80"/>
      <c r="CY23" s="79"/>
      <c r="CZ23" s="101"/>
      <c r="DA23" s="118"/>
      <c r="DB23" s="119"/>
      <c r="DC23" s="198"/>
      <c r="DD23" s="154"/>
      <c r="DE23" s="80"/>
      <c r="DF23" s="175"/>
      <c r="DG23" s="199"/>
    </row>
    <row r="24" spans="1:111" s="33" customFormat="1" x14ac:dyDescent="0.45">
      <c r="A24" s="230" t="s">
        <v>26</v>
      </c>
      <c r="B24" s="102">
        <v>44292</v>
      </c>
      <c r="C24" s="81" t="s">
        <v>8</v>
      </c>
      <c r="D24" s="82">
        <v>1</v>
      </c>
      <c r="E24" s="81">
        <v>30</v>
      </c>
      <c r="F24" s="82"/>
      <c r="G24" s="81"/>
      <c r="H24" s="103">
        <f>SUM(E24:E30,G24:G30)</f>
        <v>130</v>
      </c>
      <c r="I24" s="118"/>
      <c r="J24" s="102">
        <v>44314</v>
      </c>
      <c r="K24" s="81" t="s">
        <v>9</v>
      </c>
      <c r="L24" s="82"/>
      <c r="M24" s="81"/>
      <c r="N24" s="82">
        <v>1</v>
      </c>
      <c r="O24" s="81">
        <v>-24.4</v>
      </c>
      <c r="P24" s="103">
        <f>SUM(M24:M30,O24:O30)</f>
        <v>-24.4</v>
      </c>
      <c r="Q24" s="118"/>
      <c r="R24" s="102">
        <v>44292</v>
      </c>
      <c r="S24" s="81" t="s">
        <v>9</v>
      </c>
      <c r="T24" s="82">
        <v>1</v>
      </c>
      <c r="U24" s="81">
        <v>30</v>
      </c>
      <c r="V24" s="82"/>
      <c r="W24" s="81"/>
      <c r="X24" s="103">
        <f>SUM(U24:U30,W24:W30)</f>
        <v>80.8</v>
      </c>
      <c r="Y24" s="118"/>
      <c r="Z24" s="102">
        <v>44300</v>
      </c>
      <c r="AA24" s="81" t="s">
        <v>9</v>
      </c>
      <c r="AB24" s="82"/>
      <c r="AC24" s="81"/>
      <c r="AD24" s="82">
        <v>1</v>
      </c>
      <c r="AE24" s="81">
        <v>-43.1</v>
      </c>
      <c r="AF24" s="103">
        <f>SUM(AC24:AC30,AE24:AE30)</f>
        <v>-12.3</v>
      </c>
      <c r="AG24" s="118"/>
      <c r="AH24" s="102">
        <v>44292</v>
      </c>
      <c r="AI24" s="81" t="s">
        <v>9</v>
      </c>
      <c r="AJ24" s="82">
        <v>1</v>
      </c>
      <c r="AK24" s="81">
        <v>86.1</v>
      </c>
      <c r="AL24" s="82"/>
      <c r="AM24" s="81"/>
      <c r="AN24" s="103">
        <f>SUM(AK24:AK30,AM24:AM30)</f>
        <v>109.8</v>
      </c>
      <c r="AO24" s="118"/>
      <c r="AP24" s="102">
        <v>44288</v>
      </c>
      <c r="AQ24" s="81" t="s">
        <v>9</v>
      </c>
      <c r="AR24" s="82"/>
      <c r="AS24" s="81"/>
      <c r="AT24" s="82">
        <v>1</v>
      </c>
      <c r="AU24" s="81">
        <v>-37</v>
      </c>
      <c r="AV24" s="103">
        <f>SUM(AS24:AS30,AU24:AU30)</f>
        <v>130.6</v>
      </c>
      <c r="AW24" s="118"/>
      <c r="AX24" s="102">
        <v>44305</v>
      </c>
      <c r="AY24" s="81" t="s">
        <v>9</v>
      </c>
      <c r="AZ24" s="82"/>
      <c r="BA24" s="81"/>
      <c r="BB24" s="82">
        <v>1</v>
      </c>
      <c r="BC24" s="81">
        <v>-145.80000000000001</v>
      </c>
      <c r="BD24" s="103">
        <f>SUM(BA24:BA30,BC24:BC30)</f>
        <v>46.299999999999983</v>
      </c>
      <c r="BE24" s="118"/>
      <c r="BF24" s="102"/>
      <c r="BG24" s="81"/>
      <c r="BH24" s="82"/>
      <c r="BI24" s="81"/>
      <c r="BJ24" s="82"/>
      <c r="BK24" s="81"/>
      <c r="BL24" s="103">
        <f>SUM(BI24:BI30,BK24:BK30)</f>
        <v>0</v>
      </c>
      <c r="BM24" s="118"/>
      <c r="BN24" s="102">
        <v>44294</v>
      </c>
      <c r="BO24" s="81" t="s">
        <v>8</v>
      </c>
      <c r="BP24" s="82"/>
      <c r="BQ24" s="81"/>
      <c r="BR24" s="82">
        <v>1</v>
      </c>
      <c r="BS24" s="81">
        <v>-939.3</v>
      </c>
      <c r="BT24" s="103">
        <f>SUM(BQ24:BQ30,BS24:BS30)</f>
        <v>-939.3</v>
      </c>
      <c r="BU24" s="118"/>
      <c r="BV24" s="102"/>
      <c r="BW24" s="81"/>
      <c r="BX24" s="82"/>
      <c r="BY24" s="81"/>
      <c r="BZ24" s="82"/>
      <c r="CA24" s="81"/>
      <c r="CB24" s="103">
        <f>SUM(BY24:BY30,CA24:CA30)</f>
        <v>0</v>
      </c>
      <c r="CC24" s="118"/>
      <c r="CD24" s="102"/>
      <c r="CE24" s="81"/>
      <c r="CF24" s="82"/>
      <c r="CG24" s="81"/>
      <c r="CH24" s="82"/>
      <c r="CI24" s="81"/>
      <c r="CJ24" s="103">
        <f>SUM(CG24:CG30,CI24:CI30)</f>
        <v>0</v>
      </c>
      <c r="CK24" s="118"/>
      <c r="CL24" s="102"/>
      <c r="CM24" s="81"/>
      <c r="CN24" s="82"/>
      <c r="CO24" s="81"/>
      <c r="CP24" s="82"/>
      <c r="CQ24" s="81"/>
      <c r="CR24" s="103">
        <f>SUM(CO24:CO30,CQ24:CQ30)</f>
        <v>0</v>
      </c>
      <c r="CS24" s="118"/>
      <c r="CT24" s="102"/>
      <c r="CU24" s="81"/>
      <c r="CV24" s="82"/>
      <c r="CW24" s="81"/>
      <c r="CX24" s="82"/>
      <c r="CY24" s="81"/>
      <c r="CZ24" s="103">
        <f>SUM(CW24:CW30,CY24:CY30)</f>
        <v>0</v>
      </c>
      <c r="DA24" s="118"/>
      <c r="DB24" s="119"/>
      <c r="DC24" s="116">
        <f>SUM(AB24:AB30,BH24:BH30,AZ24:AZ30,BP24:BP30,T24:T30,AJ24:AJ30,D24:D30)+SUM(AR24:AR30,L24:L30,BX24:BX30,CF24:CF30)</f>
        <v>13</v>
      </c>
      <c r="DD24" s="155">
        <f>SUM(AD24:AD30,BJ24:BJ30,BB24:BB30,BR24:BR30,V24:V30,AL24:AL30,F24:F30)+SUM(AT24:AT30,N24:N30,BZ24:BZ30,CH24:CH30)</f>
        <v>6</v>
      </c>
      <c r="DE24" s="82">
        <f>SUM(AF24,BL24,BD24,BT24,X24,AN24,H24)+AV24+P24+CB24+CJ24</f>
        <v>-478.5</v>
      </c>
      <c r="DF24" s="176">
        <f>SUM(AF25,BL25,BD25,BT25,X25,AN25,H25)+AV25+P25+CB25+CJ25</f>
        <v>3885.4339999999997</v>
      </c>
      <c r="DG24" s="200"/>
    </row>
    <row r="25" spans="1:111" s="33" customFormat="1" x14ac:dyDescent="0.45">
      <c r="A25" s="230"/>
      <c r="B25" s="45">
        <v>44301</v>
      </c>
      <c r="C25" s="31" t="s">
        <v>9</v>
      </c>
      <c r="D25" s="32">
        <v>1</v>
      </c>
      <c r="E25" s="31">
        <v>30</v>
      </c>
      <c r="F25" s="32"/>
      <c r="G25" s="31"/>
      <c r="H25" s="67">
        <f>H24*H63</f>
        <v>949</v>
      </c>
      <c r="I25" s="118"/>
      <c r="J25" s="45"/>
      <c r="K25" s="31"/>
      <c r="L25" s="32"/>
      <c r="M25" s="31"/>
      <c r="N25" s="32"/>
      <c r="O25" s="31"/>
      <c r="P25" s="67">
        <f>P24*P63</f>
        <v>-157.38</v>
      </c>
      <c r="Q25" s="118"/>
      <c r="R25" s="45">
        <v>44299</v>
      </c>
      <c r="S25" s="31" t="s">
        <v>8</v>
      </c>
      <c r="T25" s="32">
        <v>1</v>
      </c>
      <c r="U25" s="31">
        <v>27.5</v>
      </c>
      <c r="V25" s="32"/>
      <c r="W25" s="31"/>
      <c r="X25" s="67">
        <f>X24*X63</f>
        <v>753.05600000000004</v>
      </c>
      <c r="Y25" s="118"/>
      <c r="Z25" s="45">
        <v>44305</v>
      </c>
      <c r="AA25" s="31" t="s">
        <v>9</v>
      </c>
      <c r="AB25" s="32">
        <v>1</v>
      </c>
      <c r="AC25" s="31">
        <v>30.8</v>
      </c>
      <c r="AD25" s="32"/>
      <c r="AE25" s="31"/>
      <c r="AF25" s="67">
        <f>AF24*AF63</f>
        <v>-123.61500000000001</v>
      </c>
      <c r="AG25" s="118"/>
      <c r="AH25" s="45">
        <v>44294</v>
      </c>
      <c r="AI25" s="31" t="s">
        <v>9</v>
      </c>
      <c r="AJ25" s="32">
        <v>1</v>
      </c>
      <c r="AK25" s="31">
        <v>40</v>
      </c>
      <c r="AL25" s="32"/>
      <c r="AM25" s="31"/>
      <c r="AN25" s="67">
        <f>AN24*AN63</f>
        <v>1353.8340000000001</v>
      </c>
      <c r="AO25" s="118"/>
      <c r="AP25" s="45">
        <v>44294</v>
      </c>
      <c r="AQ25" s="31" t="s">
        <v>8</v>
      </c>
      <c r="AR25" s="32">
        <v>1</v>
      </c>
      <c r="AS25" s="31">
        <v>54.3</v>
      </c>
      <c r="AT25" s="32"/>
      <c r="AU25" s="31"/>
      <c r="AV25" s="67">
        <f>AV24*AV63</f>
        <v>1217.192</v>
      </c>
      <c r="AW25" s="118"/>
      <c r="AX25" s="45">
        <v>44314</v>
      </c>
      <c r="AY25" s="31" t="s">
        <v>9</v>
      </c>
      <c r="AZ25" s="32">
        <v>1</v>
      </c>
      <c r="BA25" s="31">
        <v>192.1</v>
      </c>
      <c r="BB25" s="32"/>
      <c r="BC25" s="31"/>
      <c r="BD25" s="67">
        <f>BD24*BD63</f>
        <v>297.24599999999987</v>
      </c>
      <c r="BE25" s="118"/>
      <c r="BF25" s="45"/>
      <c r="BG25" s="31"/>
      <c r="BH25" s="32"/>
      <c r="BI25" s="31"/>
      <c r="BJ25" s="32"/>
      <c r="BK25" s="31"/>
      <c r="BL25" s="67">
        <f>BL24*BL63</f>
        <v>0</v>
      </c>
      <c r="BM25" s="118"/>
      <c r="BN25" s="45"/>
      <c r="BO25" s="31"/>
      <c r="BP25" s="32"/>
      <c r="BQ25" s="31"/>
      <c r="BR25" s="32"/>
      <c r="BS25" s="31"/>
      <c r="BT25" s="67">
        <f>BT24*BT63</f>
        <v>-403.899</v>
      </c>
      <c r="BU25" s="118"/>
      <c r="BV25" s="45"/>
      <c r="BW25" s="31"/>
      <c r="BX25" s="32"/>
      <c r="BY25" s="31"/>
      <c r="BZ25" s="32"/>
      <c r="CA25" s="31"/>
      <c r="CB25" s="67">
        <f>CB24*CB63</f>
        <v>0</v>
      </c>
      <c r="CC25" s="118"/>
      <c r="CD25" s="45"/>
      <c r="CE25" s="31"/>
      <c r="CF25" s="32"/>
      <c r="CG25" s="31"/>
      <c r="CH25" s="32"/>
      <c r="CI25" s="31"/>
      <c r="CJ25" s="67">
        <f>CJ24*CJ63</f>
        <v>0</v>
      </c>
      <c r="CK25" s="118"/>
      <c r="CL25" s="45"/>
      <c r="CM25" s="31"/>
      <c r="CN25" s="32"/>
      <c r="CO25" s="31"/>
      <c r="CP25" s="32"/>
      <c r="CQ25" s="31"/>
      <c r="CR25" s="67">
        <f>CR24*CR63</f>
        <v>0</v>
      </c>
      <c r="CS25" s="118"/>
      <c r="CT25" s="45"/>
      <c r="CU25" s="31"/>
      <c r="CV25" s="32"/>
      <c r="CW25" s="31"/>
      <c r="CX25" s="32"/>
      <c r="CY25" s="31"/>
      <c r="CZ25" s="67">
        <f>CZ24*CZ63</f>
        <v>0</v>
      </c>
      <c r="DA25" s="118"/>
      <c r="DB25" s="121"/>
      <c r="DC25" s="201"/>
      <c r="DD25" s="156"/>
      <c r="DE25" s="32"/>
      <c r="DF25" s="177"/>
      <c r="DG25" s="142"/>
    </row>
    <row r="26" spans="1:111" s="33" customFormat="1" x14ac:dyDescent="0.45">
      <c r="A26" s="230"/>
      <c r="B26" s="45">
        <v>44304</v>
      </c>
      <c r="C26" s="31" t="s">
        <v>9</v>
      </c>
      <c r="D26" s="32">
        <v>1</v>
      </c>
      <c r="E26" s="31">
        <v>70</v>
      </c>
      <c r="F26" s="32"/>
      <c r="G26" s="31"/>
      <c r="H26" s="67"/>
      <c r="I26" s="118"/>
      <c r="J26" s="45"/>
      <c r="K26" s="31"/>
      <c r="L26" s="32"/>
      <c r="M26" s="31"/>
      <c r="N26" s="32"/>
      <c r="O26" s="31"/>
      <c r="P26" s="67"/>
      <c r="Q26" s="118"/>
      <c r="R26" s="45">
        <v>44309</v>
      </c>
      <c r="S26" s="31" t="s">
        <v>9</v>
      </c>
      <c r="T26" s="32">
        <v>1</v>
      </c>
      <c r="U26" s="31">
        <v>23.3</v>
      </c>
      <c r="V26" s="32"/>
      <c r="W26" s="31"/>
      <c r="X26" s="67"/>
      <c r="Y26" s="118"/>
      <c r="Z26" s="45"/>
      <c r="AA26" s="31"/>
      <c r="AB26" s="32"/>
      <c r="AC26" s="31"/>
      <c r="AD26" s="32"/>
      <c r="AE26" s="31"/>
      <c r="AF26" s="67"/>
      <c r="AG26" s="118"/>
      <c r="AH26" s="45">
        <v>44305</v>
      </c>
      <c r="AI26" s="31" t="s">
        <v>9</v>
      </c>
      <c r="AJ26" s="32"/>
      <c r="AK26" s="31"/>
      <c r="AL26" s="32">
        <v>1</v>
      </c>
      <c r="AM26" s="31">
        <v>-38.299999999999997</v>
      </c>
      <c r="AN26" s="67"/>
      <c r="AO26" s="118"/>
      <c r="AP26" s="45">
        <v>44307</v>
      </c>
      <c r="AQ26" s="31" t="s">
        <v>8</v>
      </c>
      <c r="AR26" s="32">
        <v>1</v>
      </c>
      <c r="AS26" s="31">
        <v>113.3</v>
      </c>
      <c r="AT26" s="32"/>
      <c r="AU26" s="31"/>
      <c r="AV26" s="67"/>
      <c r="AW26" s="118"/>
      <c r="AX26" s="45"/>
      <c r="AY26" s="31"/>
      <c r="AZ26" s="32"/>
      <c r="BA26" s="31"/>
      <c r="BB26" s="32"/>
      <c r="BC26" s="31"/>
      <c r="BD26" s="67"/>
      <c r="BE26" s="118"/>
      <c r="BF26" s="45"/>
      <c r="BG26" s="31"/>
      <c r="BH26" s="32"/>
      <c r="BI26" s="31"/>
      <c r="BJ26" s="32"/>
      <c r="BK26" s="31"/>
      <c r="BL26" s="67"/>
      <c r="BM26" s="118"/>
      <c r="BN26" s="45"/>
      <c r="BO26" s="31"/>
      <c r="BP26" s="32"/>
      <c r="BQ26" s="31"/>
      <c r="BR26" s="32"/>
      <c r="BS26" s="31"/>
      <c r="BT26" s="67"/>
      <c r="BU26" s="118"/>
      <c r="BV26" s="45"/>
      <c r="BW26" s="31"/>
      <c r="BX26" s="32"/>
      <c r="BY26" s="31"/>
      <c r="BZ26" s="32"/>
      <c r="CA26" s="31"/>
      <c r="CB26" s="67"/>
      <c r="CC26" s="118"/>
      <c r="CD26" s="45"/>
      <c r="CE26" s="31"/>
      <c r="CF26" s="32"/>
      <c r="CG26" s="31"/>
      <c r="CH26" s="32"/>
      <c r="CI26" s="31"/>
      <c r="CJ26" s="67"/>
      <c r="CK26" s="118"/>
      <c r="CL26" s="45"/>
      <c r="CM26" s="31"/>
      <c r="CN26" s="32"/>
      <c r="CO26" s="31"/>
      <c r="CP26" s="32"/>
      <c r="CQ26" s="31"/>
      <c r="CR26" s="67"/>
      <c r="CS26" s="118"/>
      <c r="CT26" s="45"/>
      <c r="CU26" s="31"/>
      <c r="CV26" s="32"/>
      <c r="CW26" s="31"/>
      <c r="CX26" s="32"/>
      <c r="CY26" s="31"/>
      <c r="CZ26" s="67"/>
      <c r="DA26" s="118"/>
      <c r="DB26" s="121"/>
      <c r="DC26" s="201"/>
      <c r="DD26" s="156"/>
      <c r="DE26" s="32"/>
      <c r="DF26" s="177"/>
      <c r="DG26" s="142"/>
    </row>
    <row r="27" spans="1:111" s="33" customFormat="1" x14ac:dyDescent="0.45">
      <c r="A27" s="230"/>
      <c r="B27" s="45"/>
      <c r="C27" s="31"/>
      <c r="D27" s="32"/>
      <c r="E27" s="31"/>
      <c r="F27" s="32"/>
      <c r="G27" s="31"/>
      <c r="H27" s="67"/>
      <c r="I27" s="118"/>
      <c r="J27" s="45"/>
      <c r="K27" s="31"/>
      <c r="L27" s="32"/>
      <c r="M27" s="31"/>
      <c r="N27" s="32"/>
      <c r="O27" s="31"/>
      <c r="P27" s="67"/>
      <c r="Q27" s="118"/>
      <c r="R27" s="45"/>
      <c r="S27" s="31"/>
      <c r="T27" s="32"/>
      <c r="U27" s="31"/>
      <c r="V27" s="32"/>
      <c r="W27" s="31"/>
      <c r="X27" s="67"/>
      <c r="Y27" s="118"/>
      <c r="Z27" s="45"/>
      <c r="AA27" s="31"/>
      <c r="AB27" s="32"/>
      <c r="AC27" s="31"/>
      <c r="AD27" s="32"/>
      <c r="AE27" s="31"/>
      <c r="AF27" s="67"/>
      <c r="AG27" s="118"/>
      <c r="AH27" s="45">
        <v>44305</v>
      </c>
      <c r="AI27" s="31" t="s">
        <v>8</v>
      </c>
      <c r="AJ27" s="32">
        <v>1</v>
      </c>
      <c r="AK27" s="31">
        <v>22</v>
      </c>
      <c r="AL27" s="32"/>
      <c r="AM27" s="31"/>
      <c r="AN27" s="67"/>
      <c r="AO27" s="118"/>
      <c r="AP27" s="45"/>
      <c r="AQ27" s="31"/>
      <c r="AR27" s="32"/>
      <c r="AS27" s="31"/>
      <c r="AT27" s="32"/>
      <c r="AU27" s="31"/>
      <c r="AV27" s="67"/>
      <c r="AW27" s="118"/>
      <c r="AX27" s="45"/>
      <c r="AY27" s="31"/>
      <c r="AZ27" s="32"/>
      <c r="BA27" s="31"/>
      <c r="BB27" s="32"/>
      <c r="BC27" s="31"/>
      <c r="BD27" s="67"/>
      <c r="BE27" s="118"/>
      <c r="BF27" s="45"/>
      <c r="BG27" s="31"/>
      <c r="BH27" s="32"/>
      <c r="BI27" s="31"/>
      <c r="BJ27" s="32"/>
      <c r="BK27" s="31"/>
      <c r="BL27" s="67"/>
      <c r="BM27" s="118"/>
      <c r="BN27" s="45"/>
      <c r="BO27" s="31"/>
      <c r="BP27" s="32"/>
      <c r="BQ27" s="31"/>
      <c r="BR27" s="32"/>
      <c r="BS27" s="31"/>
      <c r="BT27" s="67"/>
      <c r="BU27" s="118"/>
      <c r="BV27" s="45"/>
      <c r="BW27" s="31"/>
      <c r="BX27" s="32"/>
      <c r="BY27" s="31"/>
      <c r="BZ27" s="32"/>
      <c r="CA27" s="31"/>
      <c r="CB27" s="67"/>
      <c r="CC27" s="118"/>
      <c r="CD27" s="45"/>
      <c r="CE27" s="31"/>
      <c r="CF27" s="32"/>
      <c r="CG27" s="31"/>
      <c r="CH27" s="32"/>
      <c r="CI27" s="31"/>
      <c r="CJ27" s="67"/>
      <c r="CK27" s="118"/>
      <c r="CL27" s="45"/>
      <c r="CM27" s="31"/>
      <c r="CN27" s="32"/>
      <c r="CO27" s="31"/>
      <c r="CP27" s="32"/>
      <c r="CQ27" s="31"/>
      <c r="CR27" s="67"/>
      <c r="CS27" s="118"/>
      <c r="CT27" s="45"/>
      <c r="CU27" s="31"/>
      <c r="CV27" s="32"/>
      <c r="CW27" s="31"/>
      <c r="CX27" s="32"/>
      <c r="CY27" s="31"/>
      <c r="CZ27" s="67"/>
      <c r="DA27" s="118"/>
      <c r="DB27" s="121"/>
      <c r="DC27" s="201"/>
      <c r="DD27" s="156"/>
      <c r="DE27" s="32"/>
      <c r="DF27" s="177"/>
      <c r="DG27" s="142"/>
    </row>
    <row r="28" spans="1:111" s="33" customFormat="1" x14ac:dyDescent="0.45">
      <c r="A28" s="230"/>
      <c r="B28" s="45"/>
      <c r="C28" s="31"/>
      <c r="D28" s="32"/>
      <c r="E28" s="31"/>
      <c r="F28" s="32"/>
      <c r="G28" s="31"/>
      <c r="H28" s="67"/>
      <c r="I28" s="118"/>
      <c r="J28" s="45"/>
      <c r="K28" s="31"/>
      <c r="L28" s="32"/>
      <c r="M28" s="31"/>
      <c r="N28" s="32"/>
      <c r="O28" s="31"/>
      <c r="P28" s="67"/>
      <c r="Q28" s="118"/>
      <c r="R28" s="45"/>
      <c r="S28" s="31"/>
      <c r="T28" s="32"/>
      <c r="U28" s="31"/>
      <c r="V28" s="32"/>
      <c r="W28" s="31"/>
      <c r="X28" s="67"/>
      <c r="Y28" s="118"/>
      <c r="Z28" s="45"/>
      <c r="AA28" s="31"/>
      <c r="AB28" s="32"/>
      <c r="AC28" s="31"/>
      <c r="AD28" s="32"/>
      <c r="AE28" s="31"/>
      <c r="AF28" s="67"/>
      <c r="AG28" s="118"/>
      <c r="AH28" s="45"/>
      <c r="AI28" s="31"/>
      <c r="AJ28" s="32"/>
      <c r="AK28" s="31"/>
      <c r="AL28" s="32"/>
      <c r="AM28" s="31"/>
      <c r="AN28" s="67"/>
      <c r="AO28" s="118"/>
      <c r="AP28" s="45"/>
      <c r="AQ28" s="31"/>
      <c r="AR28" s="32"/>
      <c r="AS28" s="31"/>
      <c r="AT28" s="32"/>
      <c r="AU28" s="31"/>
      <c r="AV28" s="67"/>
      <c r="AW28" s="118"/>
      <c r="AX28" s="45"/>
      <c r="AY28" s="31"/>
      <c r="AZ28" s="32"/>
      <c r="BA28" s="31"/>
      <c r="BB28" s="32"/>
      <c r="BC28" s="31"/>
      <c r="BD28" s="67"/>
      <c r="BE28" s="118"/>
      <c r="BF28" s="45"/>
      <c r="BG28" s="31"/>
      <c r="BH28" s="32"/>
      <c r="BI28" s="31"/>
      <c r="BJ28" s="32"/>
      <c r="BK28" s="31"/>
      <c r="BL28" s="67"/>
      <c r="BM28" s="118"/>
      <c r="BN28" s="45"/>
      <c r="BO28" s="31"/>
      <c r="BP28" s="32"/>
      <c r="BQ28" s="31"/>
      <c r="BR28" s="32"/>
      <c r="BS28" s="31"/>
      <c r="BT28" s="67"/>
      <c r="BU28" s="118"/>
      <c r="BV28" s="45"/>
      <c r="BW28" s="31"/>
      <c r="BX28" s="32"/>
      <c r="BY28" s="31"/>
      <c r="BZ28" s="32"/>
      <c r="CA28" s="31"/>
      <c r="CB28" s="67"/>
      <c r="CC28" s="118"/>
      <c r="CD28" s="45"/>
      <c r="CE28" s="31"/>
      <c r="CF28" s="32"/>
      <c r="CG28" s="31"/>
      <c r="CH28" s="32"/>
      <c r="CI28" s="31"/>
      <c r="CJ28" s="67"/>
      <c r="CK28" s="118"/>
      <c r="CL28" s="45"/>
      <c r="CM28" s="31"/>
      <c r="CN28" s="32"/>
      <c r="CO28" s="31"/>
      <c r="CP28" s="32"/>
      <c r="CQ28" s="31"/>
      <c r="CR28" s="67"/>
      <c r="CS28" s="118"/>
      <c r="CT28" s="45"/>
      <c r="CU28" s="31"/>
      <c r="CV28" s="32"/>
      <c r="CW28" s="31"/>
      <c r="CX28" s="32"/>
      <c r="CY28" s="31"/>
      <c r="CZ28" s="67"/>
      <c r="DA28" s="118"/>
      <c r="DB28" s="121"/>
      <c r="DC28" s="201"/>
      <c r="DD28" s="156"/>
      <c r="DE28" s="32"/>
      <c r="DF28" s="177"/>
      <c r="DG28" s="142"/>
    </row>
    <row r="29" spans="1:111" s="33" customFormat="1" x14ac:dyDescent="0.45">
      <c r="A29" s="230"/>
      <c r="B29" s="45"/>
      <c r="C29" s="31"/>
      <c r="D29" s="32"/>
      <c r="E29" s="31"/>
      <c r="F29" s="32"/>
      <c r="G29" s="31"/>
      <c r="H29" s="67"/>
      <c r="I29" s="118"/>
      <c r="J29" s="45"/>
      <c r="K29" s="31"/>
      <c r="L29" s="32"/>
      <c r="M29" s="31"/>
      <c r="N29" s="32"/>
      <c r="O29" s="31"/>
      <c r="P29" s="67"/>
      <c r="Q29" s="118"/>
      <c r="R29" s="45"/>
      <c r="S29" s="31"/>
      <c r="T29" s="32"/>
      <c r="U29" s="31"/>
      <c r="V29" s="32"/>
      <c r="W29" s="31"/>
      <c r="X29" s="67"/>
      <c r="Y29" s="118"/>
      <c r="Z29" s="45"/>
      <c r="AA29" s="31"/>
      <c r="AB29" s="32"/>
      <c r="AC29" s="31"/>
      <c r="AD29" s="32"/>
      <c r="AE29" s="31"/>
      <c r="AF29" s="67"/>
      <c r="AG29" s="118"/>
      <c r="AH29" s="45"/>
      <c r="AI29" s="31"/>
      <c r="AJ29" s="32"/>
      <c r="AK29" s="31"/>
      <c r="AL29" s="32"/>
      <c r="AM29" s="31"/>
      <c r="AN29" s="67"/>
      <c r="AO29" s="118"/>
      <c r="AP29" s="45"/>
      <c r="AQ29" s="31"/>
      <c r="AR29" s="32"/>
      <c r="AS29" s="31"/>
      <c r="AT29" s="32"/>
      <c r="AU29" s="31"/>
      <c r="AV29" s="67"/>
      <c r="AW29" s="118"/>
      <c r="AX29" s="45"/>
      <c r="AY29" s="31"/>
      <c r="AZ29" s="32"/>
      <c r="BA29" s="31"/>
      <c r="BB29" s="32"/>
      <c r="BC29" s="31"/>
      <c r="BD29" s="67"/>
      <c r="BE29" s="118"/>
      <c r="BF29" s="45"/>
      <c r="BG29" s="31"/>
      <c r="BH29" s="32"/>
      <c r="BI29" s="31"/>
      <c r="BJ29" s="32"/>
      <c r="BK29" s="31"/>
      <c r="BL29" s="67"/>
      <c r="BM29" s="118"/>
      <c r="BN29" s="45"/>
      <c r="BO29" s="31"/>
      <c r="BP29" s="32"/>
      <c r="BQ29" s="31"/>
      <c r="BR29" s="32"/>
      <c r="BS29" s="31"/>
      <c r="BT29" s="67"/>
      <c r="BU29" s="118"/>
      <c r="BV29" s="45"/>
      <c r="BW29" s="31"/>
      <c r="BX29" s="32"/>
      <c r="BY29" s="31"/>
      <c r="BZ29" s="32"/>
      <c r="CA29" s="31"/>
      <c r="CB29" s="67"/>
      <c r="CC29" s="118"/>
      <c r="CD29" s="45"/>
      <c r="CE29" s="31"/>
      <c r="CF29" s="32"/>
      <c r="CG29" s="31"/>
      <c r="CH29" s="32"/>
      <c r="CI29" s="31"/>
      <c r="CJ29" s="67"/>
      <c r="CK29" s="118"/>
      <c r="CL29" s="45"/>
      <c r="CM29" s="31"/>
      <c r="CN29" s="32"/>
      <c r="CO29" s="31"/>
      <c r="CP29" s="32"/>
      <c r="CQ29" s="31"/>
      <c r="CR29" s="67"/>
      <c r="CS29" s="118"/>
      <c r="CT29" s="45"/>
      <c r="CU29" s="31"/>
      <c r="CV29" s="32"/>
      <c r="CW29" s="31"/>
      <c r="CX29" s="32"/>
      <c r="CY29" s="31"/>
      <c r="CZ29" s="67"/>
      <c r="DA29" s="118"/>
      <c r="DB29" s="121"/>
      <c r="DC29" s="201"/>
      <c r="DD29" s="156"/>
      <c r="DE29" s="32"/>
      <c r="DF29" s="177"/>
      <c r="DG29" s="142"/>
    </row>
    <row r="30" spans="1:111" s="33" customFormat="1" x14ac:dyDescent="0.45">
      <c r="A30" s="230"/>
      <c r="B30" s="104"/>
      <c r="C30" s="83"/>
      <c r="D30" s="84"/>
      <c r="E30" s="83"/>
      <c r="F30" s="84"/>
      <c r="G30" s="83"/>
      <c r="H30" s="105"/>
      <c r="I30" s="118"/>
      <c r="J30" s="104"/>
      <c r="K30" s="83"/>
      <c r="L30" s="84"/>
      <c r="M30" s="83"/>
      <c r="N30" s="84"/>
      <c r="O30" s="83"/>
      <c r="P30" s="105"/>
      <c r="Q30" s="118"/>
      <c r="R30" s="104"/>
      <c r="S30" s="83"/>
      <c r="T30" s="84"/>
      <c r="U30" s="83"/>
      <c r="V30" s="84"/>
      <c r="W30" s="83"/>
      <c r="X30" s="105"/>
      <c r="Y30" s="118"/>
      <c r="Z30" s="104"/>
      <c r="AA30" s="83"/>
      <c r="AB30" s="84"/>
      <c r="AC30" s="83"/>
      <c r="AD30" s="84"/>
      <c r="AE30" s="83"/>
      <c r="AF30" s="105"/>
      <c r="AG30" s="118"/>
      <c r="AH30" s="104"/>
      <c r="AI30" s="83"/>
      <c r="AJ30" s="84"/>
      <c r="AK30" s="83"/>
      <c r="AL30" s="84"/>
      <c r="AM30" s="83"/>
      <c r="AN30" s="105"/>
      <c r="AO30" s="118"/>
      <c r="AP30" s="104"/>
      <c r="AQ30" s="83"/>
      <c r="AR30" s="84"/>
      <c r="AS30" s="83"/>
      <c r="AT30" s="84"/>
      <c r="AU30" s="83"/>
      <c r="AV30" s="105"/>
      <c r="AW30" s="118"/>
      <c r="AX30" s="104"/>
      <c r="AY30" s="83"/>
      <c r="AZ30" s="84"/>
      <c r="BA30" s="83"/>
      <c r="BB30" s="84"/>
      <c r="BC30" s="83"/>
      <c r="BD30" s="105"/>
      <c r="BE30" s="118"/>
      <c r="BF30" s="104"/>
      <c r="BG30" s="83"/>
      <c r="BH30" s="84"/>
      <c r="BI30" s="83"/>
      <c r="BJ30" s="84"/>
      <c r="BK30" s="83"/>
      <c r="BL30" s="105"/>
      <c r="BM30" s="118"/>
      <c r="BN30" s="104"/>
      <c r="BO30" s="83"/>
      <c r="BP30" s="84"/>
      <c r="BQ30" s="83"/>
      <c r="BR30" s="84"/>
      <c r="BS30" s="83"/>
      <c r="BT30" s="105"/>
      <c r="BU30" s="118"/>
      <c r="BV30" s="104"/>
      <c r="BW30" s="83"/>
      <c r="BX30" s="84"/>
      <c r="BY30" s="83"/>
      <c r="BZ30" s="84"/>
      <c r="CA30" s="83"/>
      <c r="CB30" s="105"/>
      <c r="CC30" s="118"/>
      <c r="CD30" s="104"/>
      <c r="CE30" s="83"/>
      <c r="CF30" s="84"/>
      <c r="CG30" s="83"/>
      <c r="CH30" s="84"/>
      <c r="CI30" s="83"/>
      <c r="CJ30" s="105"/>
      <c r="CK30" s="118"/>
      <c r="CL30" s="104"/>
      <c r="CM30" s="83"/>
      <c r="CN30" s="84"/>
      <c r="CO30" s="83"/>
      <c r="CP30" s="84"/>
      <c r="CQ30" s="83"/>
      <c r="CR30" s="105"/>
      <c r="CS30" s="118"/>
      <c r="CT30" s="104"/>
      <c r="CU30" s="83"/>
      <c r="CV30" s="84"/>
      <c r="CW30" s="83"/>
      <c r="CX30" s="84"/>
      <c r="CY30" s="83"/>
      <c r="CZ30" s="105"/>
      <c r="DA30" s="118"/>
      <c r="DB30" s="119"/>
      <c r="DC30" s="202"/>
      <c r="DD30" s="157"/>
      <c r="DE30" s="84"/>
      <c r="DF30" s="178"/>
      <c r="DG30" s="203"/>
    </row>
    <row r="31" spans="1:111" s="36" customFormat="1" x14ac:dyDescent="0.45">
      <c r="A31" s="225" t="s">
        <v>27</v>
      </c>
      <c r="B31" s="106"/>
      <c r="C31" s="85"/>
      <c r="D31" s="86"/>
      <c r="E31" s="85"/>
      <c r="F31" s="86"/>
      <c r="G31" s="85"/>
      <c r="H31" s="107">
        <f>SUM(E31:E37,G31:G37)</f>
        <v>0</v>
      </c>
      <c r="I31" s="118"/>
      <c r="J31" s="106"/>
      <c r="K31" s="85"/>
      <c r="L31" s="86"/>
      <c r="M31" s="85"/>
      <c r="N31" s="86"/>
      <c r="O31" s="85"/>
      <c r="P31" s="107">
        <f>SUM(M31:M37,O31:O37)</f>
        <v>0</v>
      </c>
      <c r="Q31" s="118"/>
      <c r="R31" s="106">
        <v>44319</v>
      </c>
      <c r="S31" s="85" t="s">
        <v>8</v>
      </c>
      <c r="T31" s="86">
        <v>1</v>
      </c>
      <c r="U31" s="85">
        <v>25.8</v>
      </c>
      <c r="V31" s="86"/>
      <c r="W31" s="85"/>
      <c r="X31" s="107">
        <f>SUM(U31:U37,W31:W37)</f>
        <v>31.799999999999997</v>
      </c>
      <c r="Y31" s="118"/>
      <c r="Z31" s="106">
        <v>44320</v>
      </c>
      <c r="AA31" s="85" t="s">
        <v>8</v>
      </c>
      <c r="AB31" s="86">
        <v>1</v>
      </c>
      <c r="AC31" s="85">
        <v>41</v>
      </c>
      <c r="AD31" s="86"/>
      <c r="AE31" s="85"/>
      <c r="AF31" s="107">
        <f>SUM(AC31:AC37,AE31:AE37)</f>
        <v>41</v>
      </c>
      <c r="AG31" s="118"/>
      <c r="AH31" s="106">
        <v>44333</v>
      </c>
      <c r="AI31" s="85" t="s">
        <v>8</v>
      </c>
      <c r="AJ31" s="86">
        <v>1</v>
      </c>
      <c r="AK31" s="85">
        <v>23</v>
      </c>
      <c r="AL31" s="86"/>
      <c r="AM31" s="85"/>
      <c r="AN31" s="107">
        <f>SUM(AK31:AK37,AM31:AM37)</f>
        <v>46</v>
      </c>
      <c r="AO31" s="118"/>
      <c r="AP31" s="106"/>
      <c r="AQ31" s="85"/>
      <c r="AR31" s="86"/>
      <c r="AS31" s="85"/>
      <c r="AT31" s="86"/>
      <c r="AU31" s="85"/>
      <c r="AV31" s="107">
        <f>SUM(AS31:AS37,AU31:AU37)</f>
        <v>0</v>
      </c>
      <c r="AW31" s="118"/>
      <c r="AX31" s="106">
        <v>44320</v>
      </c>
      <c r="AY31" s="85" t="s">
        <v>8</v>
      </c>
      <c r="AZ31" s="86">
        <v>1</v>
      </c>
      <c r="BA31" s="85">
        <v>208.5</v>
      </c>
      <c r="BB31" s="86"/>
      <c r="BC31" s="85"/>
      <c r="BD31" s="107">
        <f>SUM(BA31:BA37,BC31:BC37)</f>
        <v>567.20000000000005</v>
      </c>
      <c r="BE31" s="118"/>
      <c r="BF31" s="106">
        <v>44344</v>
      </c>
      <c r="BG31" s="85" t="s">
        <v>9</v>
      </c>
      <c r="BH31" s="86"/>
      <c r="BI31" s="85"/>
      <c r="BJ31" s="86">
        <v>1</v>
      </c>
      <c r="BK31" s="85">
        <v>-39.9</v>
      </c>
      <c r="BL31" s="107">
        <f>SUM(BI31:BI37,BK31:BK37)</f>
        <v>-39.9</v>
      </c>
      <c r="BM31" s="118"/>
      <c r="BN31" s="106">
        <v>44320</v>
      </c>
      <c r="BO31" s="85" t="s">
        <v>8</v>
      </c>
      <c r="BP31" s="86">
        <v>1</v>
      </c>
      <c r="BQ31" s="85">
        <v>2371.1</v>
      </c>
      <c r="BR31" s="86"/>
      <c r="BS31" s="85"/>
      <c r="BT31" s="107">
        <f>SUM(BQ31:BQ37,BS31:BS37)</f>
        <v>4353.7</v>
      </c>
      <c r="BU31" s="118"/>
      <c r="BV31" s="106"/>
      <c r="BW31" s="85"/>
      <c r="BX31" s="86"/>
      <c r="BY31" s="85"/>
      <c r="BZ31" s="86"/>
      <c r="CA31" s="85"/>
      <c r="CB31" s="107">
        <f>SUM(BY31:BY37,CA31:CA37)</f>
        <v>0</v>
      </c>
      <c r="CC31" s="118"/>
      <c r="CD31" s="106"/>
      <c r="CE31" s="85"/>
      <c r="CF31" s="86"/>
      <c r="CG31" s="85"/>
      <c r="CH31" s="86"/>
      <c r="CI31" s="85"/>
      <c r="CJ31" s="107">
        <f>SUM(CG31:CG37,CI31:CI37)</f>
        <v>0</v>
      </c>
      <c r="CK31" s="118"/>
      <c r="CL31" s="106"/>
      <c r="CM31" s="85"/>
      <c r="CN31" s="86"/>
      <c r="CO31" s="85"/>
      <c r="CP31" s="86"/>
      <c r="CQ31" s="85"/>
      <c r="CR31" s="107">
        <f>SUM(CO31:CO37,CQ31:CQ37)</f>
        <v>0</v>
      </c>
      <c r="CS31" s="118"/>
      <c r="CT31" s="106"/>
      <c r="CU31" s="85"/>
      <c r="CV31" s="86"/>
      <c r="CW31" s="85"/>
      <c r="CX31" s="86"/>
      <c r="CY31" s="85"/>
      <c r="CZ31" s="107">
        <f>SUM(CW31:CW37,CY31:CY37)</f>
        <v>0</v>
      </c>
      <c r="DA31" s="118"/>
      <c r="DB31" s="119"/>
      <c r="DC31" s="204">
        <f>SUM(AB31:AB37,BH31:BH37,AZ31:AZ37,BP31:BP37,T31:T37,AJ31:AJ37,D31:D37)+SUM(AR31:AR37,L31:L37,BX31:BX37,CF31:CF37)</f>
        <v>11</v>
      </c>
      <c r="DD31" s="158">
        <f>SUM(AD31:AD37,BJ31:BJ37,BB31:BB37,BR31:BR37,V31:V37,AL31:AL37,F31:F37)+SUM(AT31:AT37,N31:N37,BZ31:BZ37,CH31:CH37)</f>
        <v>2</v>
      </c>
      <c r="DE31" s="86">
        <f>SUM(AF31,BL31,BD31,BT31,X31,AN31,H31)+AV31+P31+CB31+CJ31</f>
        <v>4999.8</v>
      </c>
      <c r="DF31" s="179">
        <f>SUM(AF32,BL32,BD32,BT32,X32,AN32,H32)+AV32+P32+CB32+CJ32</f>
        <v>6497.8510000000006</v>
      </c>
      <c r="DG31" s="205"/>
    </row>
    <row r="32" spans="1:111" s="36" customFormat="1" x14ac:dyDescent="0.45">
      <c r="A32" s="225"/>
      <c r="B32" s="46"/>
      <c r="C32" s="34"/>
      <c r="D32" s="35"/>
      <c r="E32" s="34"/>
      <c r="F32" s="35"/>
      <c r="G32" s="34"/>
      <c r="H32" s="68">
        <f>H31*H63</f>
        <v>0</v>
      </c>
      <c r="I32" s="118"/>
      <c r="J32" s="46"/>
      <c r="K32" s="34"/>
      <c r="L32" s="35"/>
      <c r="M32" s="34"/>
      <c r="N32" s="35"/>
      <c r="O32" s="34"/>
      <c r="P32" s="68">
        <f>P31*P63</f>
        <v>0</v>
      </c>
      <c r="Q32" s="118"/>
      <c r="R32" s="46">
        <v>44329</v>
      </c>
      <c r="S32" s="34" t="s">
        <v>8</v>
      </c>
      <c r="T32" s="35"/>
      <c r="U32" s="34"/>
      <c r="V32" s="35">
        <v>1</v>
      </c>
      <c r="W32" s="34">
        <v>-34</v>
      </c>
      <c r="X32" s="68">
        <f>X31*X63</f>
        <v>296.37599999999998</v>
      </c>
      <c r="Y32" s="118"/>
      <c r="Z32" s="46"/>
      <c r="AA32" s="34"/>
      <c r="AB32" s="35"/>
      <c r="AC32" s="34"/>
      <c r="AD32" s="35"/>
      <c r="AE32" s="34"/>
      <c r="AF32" s="68">
        <f>AF31*AF63</f>
        <v>412.05</v>
      </c>
      <c r="AG32" s="118"/>
      <c r="AH32" s="46">
        <v>44341</v>
      </c>
      <c r="AI32" s="34" t="s">
        <v>9</v>
      </c>
      <c r="AJ32" s="35">
        <v>1</v>
      </c>
      <c r="AK32" s="34">
        <v>23</v>
      </c>
      <c r="AL32" s="35"/>
      <c r="AM32" s="34"/>
      <c r="AN32" s="68">
        <f>AN31*AN63</f>
        <v>567.17999999999995</v>
      </c>
      <c r="AO32" s="118"/>
      <c r="AP32" s="46"/>
      <c r="AQ32" s="34"/>
      <c r="AR32" s="35"/>
      <c r="AS32" s="34"/>
      <c r="AT32" s="35"/>
      <c r="AU32" s="34"/>
      <c r="AV32" s="68">
        <f>AV31*AV63</f>
        <v>0</v>
      </c>
      <c r="AW32" s="118"/>
      <c r="AX32" s="46">
        <v>44327</v>
      </c>
      <c r="AY32" s="34" t="s">
        <v>9</v>
      </c>
      <c r="AZ32" s="35">
        <v>1</v>
      </c>
      <c r="BA32" s="34">
        <v>164</v>
      </c>
      <c r="BB32" s="35"/>
      <c r="BC32" s="34"/>
      <c r="BD32" s="68">
        <f>BD31*BD63</f>
        <v>3641.4240000000004</v>
      </c>
      <c r="BE32" s="118"/>
      <c r="BF32" s="46"/>
      <c r="BG32" s="34"/>
      <c r="BH32" s="35"/>
      <c r="BI32" s="34"/>
      <c r="BJ32" s="35"/>
      <c r="BK32" s="34"/>
      <c r="BL32" s="68">
        <f>BL31*BL63</f>
        <v>-291.27</v>
      </c>
      <c r="BM32" s="118"/>
      <c r="BN32" s="46">
        <v>44335</v>
      </c>
      <c r="BO32" s="34" t="s">
        <v>9</v>
      </c>
      <c r="BP32" s="35">
        <v>1</v>
      </c>
      <c r="BQ32" s="34">
        <v>1982.6</v>
      </c>
      <c r="BR32" s="35"/>
      <c r="BS32" s="34"/>
      <c r="BT32" s="68">
        <f>BT31*BT63</f>
        <v>1872.0909999999999</v>
      </c>
      <c r="BU32" s="118"/>
      <c r="BV32" s="46"/>
      <c r="BW32" s="34"/>
      <c r="BX32" s="35"/>
      <c r="BY32" s="34"/>
      <c r="BZ32" s="35"/>
      <c r="CA32" s="34"/>
      <c r="CB32" s="68">
        <f>CB31*CB63</f>
        <v>0</v>
      </c>
      <c r="CC32" s="118"/>
      <c r="CD32" s="46"/>
      <c r="CE32" s="34"/>
      <c r="CF32" s="35"/>
      <c r="CG32" s="34"/>
      <c r="CH32" s="35"/>
      <c r="CI32" s="34"/>
      <c r="CJ32" s="68">
        <f>CJ31*CJ63</f>
        <v>0</v>
      </c>
      <c r="CK32" s="118"/>
      <c r="CL32" s="46"/>
      <c r="CM32" s="34"/>
      <c r="CN32" s="35"/>
      <c r="CO32" s="34"/>
      <c r="CP32" s="35"/>
      <c r="CQ32" s="34"/>
      <c r="CR32" s="68">
        <f>CR31*CR63</f>
        <v>0</v>
      </c>
      <c r="CS32" s="118"/>
      <c r="CT32" s="46"/>
      <c r="CU32" s="34"/>
      <c r="CV32" s="35"/>
      <c r="CW32" s="34"/>
      <c r="CX32" s="35"/>
      <c r="CY32" s="34"/>
      <c r="CZ32" s="68">
        <f>CZ31*CZ63</f>
        <v>0</v>
      </c>
      <c r="DA32" s="118"/>
      <c r="DB32" s="121"/>
      <c r="DC32" s="206"/>
      <c r="DD32" s="159"/>
      <c r="DE32" s="35"/>
      <c r="DF32" s="180"/>
      <c r="DG32" s="143"/>
    </row>
    <row r="33" spans="1:111" s="36" customFormat="1" x14ac:dyDescent="0.45">
      <c r="A33" s="225"/>
      <c r="B33" s="46"/>
      <c r="C33" s="34"/>
      <c r="D33" s="35"/>
      <c r="E33" s="34"/>
      <c r="F33" s="35"/>
      <c r="G33" s="34"/>
      <c r="H33" s="68"/>
      <c r="I33" s="118"/>
      <c r="J33" s="46"/>
      <c r="K33" s="34"/>
      <c r="L33" s="35"/>
      <c r="M33" s="34"/>
      <c r="N33" s="35"/>
      <c r="O33" s="34"/>
      <c r="P33" s="68"/>
      <c r="Q33" s="118"/>
      <c r="R33" s="46">
        <v>44347</v>
      </c>
      <c r="S33" s="34" t="s">
        <v>9</v>
      </c>
      <c r="T33" s="35">
        <v>1</v>
      </c>
      <c r="U33" s="34">
        <v>40</v>
      </c>
      <c r="V33" s="35"/>
      <c r="W33" s="34"/>
      <c r="X33" s="68"/>
      <c r="Y33" s="118"/>
      <c r="Z33" s="46"/>
      <c r="AA33" s="34"/>
      <c r="AB33" s="35"/>
      <c r="AC33" s="34"/>
      <c r="AD33" s="35"/>
      <c r="AE33" s="34"/>
      <c r="AF33" s="68"/>
      <c r="AG33" s="118"/>
      <c r="AH33" s="46"/>
      <c r="AI33" s="34"/>
      <c r="AJ33" s="35"/>
      <c r="AK33" s="34"/>
      <c r="AL33" s="35"/>
      <c r="AM33" s="34"/>
      <c r="AN33" s="68"/>
      <c r="AO33" s="118"/>
      <c r="AP33" s="46"/>
      <c r="AQ33" s="34"/>
      <c r="AR33" s="35"/>
      <c r="AS33" s="34"/>
      <c r="AT33" s="35"/>
      <c r="AU33" s="34"/>
      <c r="AV33" s="68"/>
      <c r="AW33" s="118"/>
      <c r="AX33" s="46">
        <v>44332</v>
      </c>
      <c r="AY33" s="34" t="s">
        <v>9</v>
      </c>
      <c r="AZ33" s="35">
        <v>1</v>
      </c>
      <c r="BA33" s="34">
        <v>154.69999999999999</v>
      </c>
      <c r="BB33" s="35"/>
      <c r="BC33" s="34"/>
      <c r="BD33" s="68"/>
      <c r="BE33" s="118"/>
      <c r="BF33" s="46"/>
      <c r="BG33" s="34"/>
      <c r="BH33" s="35"/>
      <c r="BI33" s="34"/>
      <c r="BJ33" s="35"/>
      <c r="BK33" s="34"/>
      <c r="BL33" s="68"/>
      <c r="BM33" s="118"/>
      <c r="BN33" s="46"/>
      <c r="BO33" s="34"/>
      <c r="BP33" s="35"/>
      <c r="BQ33" s="34"/>
      <c r="BR33" s="35"/>
      <c r="BS33" s="34"/>
      <c r="BT33" s="68"/>
      <c r="BU33" s="118"/>
      <c r="BV33" s="46"/>
      <c r="BW33" s="34"/>
      <c r="BX33" s="35"/>
      <c r="BY33" s="34"/>
      <c r="BZ33" s="35"/>
      <c r="CA33" s="34"/>
      <c r="CB33" s="68"/>
      <c r="CC33" s="118"/>
      <c r="CD33" s="46"/>
      <c r="CE33" s="34"/>
      <c r="CF33" s="35"/>
      <c r="CG33" s="34"/>
      <c r="CH33" s="35"/>
      <c r="CI33" s="34"/>
      <c r="CJ33" s="68"/>
      <c r="CK33" s="118"/>
      <c r="CL33" s="46"/>
      <c r="CM33" s="34"/>
      <c r="CN33" s="35"/>
      <c r="CO33" s="34"/>
      <c r="CP33" s="35"/>
      <c r="CQ33" s="34"/>
      <c r="CR33" s="68"/>
      <c r="CS33" s="118"/>
      <c r="CT33" s="46"/>
      <c r="CU33" s="34"/>
      <c r="CV33" s="35"/>
      <c r="CW33" s="34"/>
      <c r="CX33" s="35"/>
      <c r="CY33" s="34"/>
      <c r="CZ33" s="68"/>
      <c r="DA33" s="118"/>
      <c r="DB33" s="121"/>
      <c r="DC33" s="206"/>
      <c r="DD33" s="159"/>
      <c r="DE33" s="35"/>
      <c r="DF33" s="180"/>
      <c r="DG33" s="143"/>
    </row>
    <row r="34" spans="1:111" s="36" customFormat="1" x14ac:dyDescent="0.45">
      <c r="A34" s="225"/>
      <c r="B34" s="46"/>
      <c r="C34" s="34"/>
      <c r="D34" s="35"/>
      <c r="E34" s="34"/>
      <c r="F34" s="35"/>
      <c r="G34" s="34"/>
      <c r="H34" s="68"/>
      <c r="I34" s="118"/>
      <c r="J34" s="46"/>
      <c r="K34" s="34"/>
      <c r="L34" s="35"/>
      <c r="M34" s="34"/>
      <c r="N34" s="35"/>
      <c r="O34" s="34"/>
      <c r="P34" s="68"/>
      <c r="Q34" s="118"/>
      <c r="R34" s="46"/>
      <c r="S34" s="34"/>
      <c r="T34" s="35"/>
      <c r="U34" s="34"/>
      <c r="V34" s="35"/>
      <c r="W34" s="34"/>
      <c r="X34" s="68"/>
      <c r="Y34" s="118"/>
      <c r="Z34" s="46"/>
      <c r="AA34" s="34"/>
      <c r="AB34" s="35"/>
      <c r="AC34" s="34"/>
      <c r="AD34" s="35"/>
      <c r="AE34" s="34"/>
      <c r="AF34" s="68"/>
      <c r="AG34" s="118"/>
      <c r="AH34" s="46"/>
      <c r="AI34" s="34"/>
      <c r="AJ34" s="35"/>
      <c r="AK34" s="34"/>
      <c r="AL34" s="35"/>
      <c r="AM34" s="34"/>
      <c r="AN34" s="68"/>
      <c r="AO34" s="118"/>
      <c r="AP34" s="46"/>
      <c r="AQ34" s="34"/>
      <c r="AR34" s="35"/>
      <c r="AS34" s="34"/>
      <c r="AT34" s="35"/>
      <c r="AU34" s="34"/>
      <c r="AV34" s="68"/>
      <c r="AW34" s="118"/>
      <c r="AX34" s="46">
        <v>44336</v>
      </c>
      <c r="AY34" s="34" t="s">
        <v>9</v>
      </c>
      <c r="AZ34" s="35">
        <v>1</v>
      </c>
      <c r="BA34" s="34">
        <v>40</v>
      </c>
      <c r="BB34" s="35"/>
      <c r="BC34" s="34"/>
      <c r="BD34" s="68"/>
      <c r="BE34" s="118"/>
      <c r="BF34" s="46"/>
      <c r="BG34" s="34"/>
      <c r="BH34" s="35"/>
      <c r="BI34" s="34"/>
      <c r="BJ34" s="35"/>
      <c r="BK34" s="34"/>
      <c r="BL34" s="68"/>
      <c r="BM34" s="118"/>
      <c r="BN34" s="46"/>
      <c r="BO34" s="34"/>
      <c r="BP34" s="35"/>
      <c r="BQ34" s="34"/>
      <c r="BR34" s="35"/>
      <c r="BS34" s="34"/>
      <c r="BT34" s="68"/>
      <c r="BU34" s="118"/>
      <c r="BV34" s="46"/>
      <c r="BW34" s="34"/>
      <c r="BX34" s="35"/>
      <c r="BY34" s="34"/>
      <c r="BZ34" s="35"/>
      <c r="CA34" s="34"/>
      <c r="CB34" s="68"/>
      <c r="CC34" s="118"/>
      <c r="CD34" s="46"/>
      <c r="CE34" s="34"/>
      <c r="CF34" s="35"/>
      <c r="CG34" s="34"/>
      <c r="CH34" s="35"/>
      <c r="CI34" s="34"/>
      <c r="CJ34" s="68"/>
      <c r="CK34" s="118"/>
      <c r="CL34" s="46"/>
      <c r="CM34" s="34"/>
      <c r="CN34" s="35"/>
      <c r="CO34" s="34"/>
      <c r="CP34" s="35"/>
      <c r="CQ34" s="34"/>
      <c r="CR34" s="68"/>
      <c r="CS34" s="118"/>
      <c r="CT34" s="46"/>
      <c r="CU34" s="34"/>
      <c r="CV34" s="35"/>
      <c r="CW34" s="34"/>
      <c r="CX34" s="35"/>
      <c r="CY34" s="34"/>
      <c r="CZ34" s="68"/>
      <c r="DA34" s="118"/>
      <c r="DB34" s="121"/>
      <c r="DC34" s="206"/>
      <c r="DD34" s="159"/>
      <c r="DE34" s="35"/>
      <c r="DF34" s="180"/>
      <c r="DG34" s="143"/>
    </row>
    <row r="35" spans="1:111" s="36" customFormat="1" x14ac:dyDescent="0.45">
      <c r="A35" s="225"/>
      <c r="B35" s="46"/>
      <c r="C35" s="34"/>
      <c r="D35" s="35"/>
      <c r="E35" s="34"/>
      <c r="F35" s="35"/>
      <c r="G35" s="34"/>
      <c r="H35" s="68"/>
      <c r="I35" s="118"/>
      <c r="J35" s="46"/>
      <c r="K35" s="34"/>
      <c r="L35" s="35"/>
      <c r="M35" s="34"/>
      <c r="N35" s="35"/>
      <c r="O35" s="34"/>
      <c r="P35" s="68"/>
      <c r="Q35" s="118"/>
      <c r="R35" s="46"/>
      <c r="S35" s="34"/>
      <c r="T35" s="35"/>
      <c r="U35" s="34"/>
      <c r="V35" s="35"/>
      <c r="W35" s="34"/>
      <c r="X35" s="68"/>
      <c r="Y35" s="118"/>
      <c r="Z35" s="46"/>
      <c r="AA35" s="34"/>
      <c r="AB35" s="35"/>
      <c r="AC35" s="34"/>
      <c r="AD35" s="35"/>
      <c r="AE35" s="34"/>
      <c r="AF35" s="68"/>
      <c r="AG35" s="118"/>
      <c r="AH35" s="46"/>
      <c r="AI35" s="34"/>
      <c r="AJ35" s="35"/>
      <c r="AK35" s="34"/>
      <c r="AL35" s="35"/>
      <c r="AM35" s="34"/>
      <c r="AN35" s="68"/>
      <c r="AO35" s="118"/>
      <c r="AP35" s="46"/>
      <c r="AQ35" s="34"/>
      <c r="AR35" s="35"/>
      <c r="AS35" s="34"/>
      <c r="AT35" s="35"/>
      <c r="AU35" s="34"/>
      <c r="AV35" s="68"/>
      <c r="AW35" s="118"/>
      <c r="AX35" s="46"/>
      <c r="AY35" s="34"/>
      <c r="AZ35" s="35"/>
      <c r="BA35" s="34"/>
      <c r="BB35" s="35"/>
      <c r="BC35" s="34"/>
      <c r="BD35" s="68"/>
      <c r="BE35" s="118"/>
      <c r="BF35" s="46"/>
      <c r="BG35" s="34"/>
      <c r="BH35" s="35"/>
      <c r="BI35" s="34"/>
      <c r="BJ35" s="35"/>
      <c r="BK35" s="34"/>
      <c r="BL35" s="68"/>
      <c r="BM35" s="118"/>
      <c r="BN35" s="46"/>
      <c r="BO35" s="34"/>
      <c r="BP35" s="35"/>
      <c r="BQ35" s="34"/>
      <c r="BR35" s="35"/>
      <c r="BS35" s="34"/>
      <c r="BT35" s="68"/>
      <c r="BU35" s="118"/>
      <c r="BV35" s="46"/>
      <c r="BW35" s="34"/>
      <c r="BX35" s="35"/>
      <c r="BY35" s="34"/>
      <c r="BZ35" s="35"/>
      <c r="CA35" s="34"/>
      <c r="CB35" s="68"/>
      <c r="CC35" s="118"/>
      <c r="CD35" s="46"/>
      <c r="CE35" s="34"/>
      <c r="CF35" s="35"/>
      <c r="CG35" s="34"/>
      <c r="CH35" s="35"/>
      <c r="CI35" s="34"/>
      <c r="CJ35" s="68"/>
      <c r="CK35" s="118"/>
      <c r="CL35" s="46"/>
      <c r="CM35" s="34"/>
      <c r="CN35" s="35"/>
      <c r="CO35" s="34"/>
      <c r="CP35" s="35"/>
      <c r="CQ35" s="34"/>
      <c r="CR35" s="68"/>
      <c r="CS35" s="118"/>
      <c r="CT35" s="46"/>
      <c r="CU35" s="34"/>
      <c r="CV35" s="35"/>
      <c r="CW35" s="34"/>
      <c r="CX35" s="35"/>
      <c r="CY35" s="34"/>
      <c r="CZ35" s="68"/>
      <c r="DA35" s="118"/>
      <c r="DB35" s="121"/>
      <c r="DC35" s="206"/>
      <c r="DD35" s="159"/>
      <c r="DE35" s="35"/>
      <c r="DF35" s="180"/>
      <c r="DG35" s="143"/>
    </row>
    <row r="36" spans="1:111" s="36" customFormat="1" x14ac:dyDescent="0.45">
      <c r="A36" s="225"/>
      <c r="B36" s="46"/>
      <c r="C36" s="34"/>
      <c r="D36" s="35"/>
      <c r="E36" s="34"/>
      <c r="F36" s="35"/>
      <c r="G36" s="34"/>
      <c r="H36" s="68"/>
      <c r="I36" s="118"/>
      <c r="J36" s="46"/>
      <c r="K36" s="34"/>
      <c r="L36" s="35"/>
      <c r="M36" s="34"/>
      <c r="N36" s="35"/>
      <c r="O36" s="34"/>
      <c r="P36" s="68"/>
      <c r="Q36" s="118"/>
      <c r="R36" s="46"/>
      <c r="S36" s="34"/>
      <c r="T36" s="35"/>
      <c r="U36" s="34"/>
      <c r="V36" s="35"/>
      <c r="W36" s="34"/>
      <c r="X36" s="68"/>
      <c r="Y36" s="118"/>
      <c r="Z36" s="46"/>
      <c r="AA36" s="34"/>
      <c r="AB36" s="35"/>
      <c r="AC36" s="34"/>
      <c r="AD36" s="35"/>
      <c r="AE36" s="34"/>
      <c r="AF36" s="68"/>
      <c r="AG36" s="118"/>
      <c r="AH36" s="46"/>
      <c r="AI36" s="34"/>
      <c r="AJ36" s="35"/>
      <c r="AK36" s="34"/>
      <c r="AL36" s="35"/>
      <c r="AM36" s="34"/>
      <c r="AN36" s="68"/>
      <c r="AO36" s="118"/>
      <c r="AP36" s="46"/>
      <c r="AQ36" s="34"/>
      <c r="AR36" s="35"/>
      <c r="AS36" s="34"/>
      <c r="AT36" s="35"/>
      <c r="AU36" s="34"/>
      <c r="AV36" s="68"/>
      <c r="AW36" s="118"/>
      <c r="AX36" s="46"/>
      <c r="AY36" s="34"/>
      <c r="AZ36" s="35"/>
      <c r="BA36" s="34"/>
      <c r="BB36" s="35"/>
      <c r="BC36" s="34"/>
      <c r="BD36" s="68"/>
      <c r="BE36" s="118"/>
      <c r="BF36" s="46"/>
      <c r="BG36" s="34"/>
      <c r="BH36" s="35"/>
      <c r="BI36" s="34"/>
      <c r="BJ36" s="35"/>
      <c r="BK36" s="34"/>
      <c r="BL36" s="68"/>
      <c r="BM36" s="118"/>
      <c r="BN36" s="46"/>
      <c r="BO36" s="34"/>
      <c r="BP36" s="35"/>
      <c r="BQ36" s="34"/>
      <c r="BR36" s="35"/>
      <c r="BS36" s="34"/>
      <c r="BT36" s="68"/>
      <c r="BU36" s="118"/>
      <c r="BV36" s="46"/>
      <c r="BW36" s="34"/>
      <c r="BX36" s="35"/>
      <c r="BY36" s="34"/>
      <c r="BZ36" s="35"/>
      <c r="CA36" s="34"/>
      <c r="CB36" s="68"/>
      <c r="CC36" s="118"/>
      <c r="CD36" s="46"/>
      <c r="CE36" s="34"/>
      <c r="CF36" s="35"/>
      <c r="CG36" s="34"/>
      <c r="CH36" s="35"/>
      <c r="CI36" s="34"/>
      <c r="CJ36" s="68"/>
      <c r="CK36" s="118"/>
      <c r="CL36" s="46"/>
      <c r="CM36" s="34"/>
      <c r="CN36" s="35"/>
      <c r="CO36" s="34"/>
      <c r="CP36" s="35"/>
      <c r="CQ36" s="34"/>
      <c r="CR36" s="68"/>
      <c r="CS36" s="118"/>
      <c r="CT36" s="46"/>
      <c r="CU36" s="34"/>
      <c r="CV36" s="35"/>
      <c r="CW36" s="34"/>
      <c r="CX36" s="35"/>
      <c r="CY36" s="34"/>
      <c r="CZ36" s="68"/>
      <c r="DA36" s="118"/>
      <c r="DB36" s="121"/>
      <c r="DC36" s="206"/>
      <c r="DD36" s="159"/>
      <c r="DE36" s="35"/>
      <c r="DF36" s="180"/>
      <c r="DG36" s="143"/>
    </row>
    <row r="37" spans="1:111" s="36" customFormat="1" x14ac:dyDescent="0.45">
      <c r="A37" s="225"/>
      <c r="B37" s="108"/>
      <c r="C37" s="87"/>
      <c r="D37" s="88"/>
      <c r="E37" s="87"/>
      <c r="F37" s="88"/>
      <c r="G37" s="87"/>
      <c r="H37" s="109"/>
      <c r="I37" s="118"/>
      <c r="J37" s="108"/>
      <c r="K37" s="87"/>
      <c r="L37" s="88"/>
      <c r="M37" s="87"/>
      <c r="N37" s="88"/>
      <c r="O37" s="87"/>
      <c r="P37" s="109"/>
      <c r="Q37" s="118"/>
      <c r="R37" s="108"/>
      <c r="S37" s="87"/>
      <c r="T37" s="88"/>
      <c r="U37" s="87"/>
      <c r="V37" s="88"/>
      <c r="W37" s="87"/>
      <c r="X37" s="109"/>
      <c r="Y37" s="118"/>
      <c r="Z37" s="108"/>
      <c r="AA37" s="87"/>
      <c r="AB37" s="88"/>
      <c r="AC37" s="87"/>
      <c r="AD37" s="88"/>
      <c r="AE37" s="87"/>
      <c r="AF37" s="109"/>
      <c r="AG37" s="118"/>
      <c r="AH37" s="108"/>
      <c r="AI37" s="87"/>
      <c r="AJ37" s="88"/>
      <c r="AK37" s="87"/>
      <c r="AL37" s="88"/>
      <c r="AM37" s="87"/>
      <c r="AN37" s="109"/>
      <c r="AO37" s="118"/>
      <c r="AP37" s="108"/>
      <c r="AQ37" s="87"/>
      <c r="AR37" s="88"/>
      <c r="AS37" s="87"/>
      <c r="AT37" s="88"/>
      <c r="AU37" s="87"/>
      <c r="AV37" s="109"/>
      <c r="AW37" s="118"/>
      <c r="AX37" s="108"/>
      <c r="AY37" s="87"/>
      <c r="AZ37" s="88"/>
      <c r="BA37" s="87"/>
      <c r="BB37" s="88"/>
      <c r="BC37" s="87"/>
      <c r="BD37" s="109"/>
      <c r="BE37" s="118"/>
      <c r="BF37" s="108"/>
      <c r="BG37" s="87"/>
      <c r="BH37" s="88"/>
      <c r="BI37" s="87"/>
      <c r="BJ37" s="88"/>
      <c r="BK37" s="87"/>
      <c r="BL37" s="109"/>
      <c r="BM37" s="118"/>
      <c r="BN37" s="108"/>
      <c r="BO37" s="87"/>
      <c r="BP37" s="88"/>
      <c r="BQ37" s="87"/>
      <c r="BR37" s="88"/>
      <c r="BS37" s="87"/>
      <c r="BT37" s="109"/>
      <c r="BU37" s="118"/>
      <c r="BV37" s="108"/>
      <c r="BW37" s="87"/>
      <c r="BX37" s="88"/>
      <c r="BY37" s="87"/>
      <c r="BZ37" s="88"/>
      <c r="CA37" s="87"/>
      <c r="CB37" s="109"/>
      <c r="CC37" s="118"/>
      <c r="CD37" s="108"/>
      <c r="CE37" s="87"/>
      <c r="CF37" s="88"/>
      <c r="CG37" s="87"/>
      <c r="CH37" s="88"/>
      <c r="CI37" s="87"/>
      <c r="CJ37" s="109"/>
      <c r="CK37" s="118"/>
      <c r="CL37" s="108"/>
      <c r="CM37" s="87"/>
      <c r="CN37" s="88"/>
      <c r="CO37" s="87"/>
      <c r="CP37" s="88"/>
      <c r="CQ37" s="87"/>
      <c r="CR37" s="109"/>
      <c r="CS37" s="118"/>
      <c r="CT37" s="108"/>
      <c r="CU37" s="87"/>
      <c r="CV37" s="88"/>
      <c r="CW37" s="87"/>
      <c r="CX37" s="88"/>
      <c r="CY37" s="87"/>
      <c r="CZ37" s="109"/>
      <c r="DA37" s="118"/>
      <c r="DB37" s="119"/>
      <c r="DC37" s="207"/>
      <c r="DD37" s="160"/>
      <c r="DE37" s="88"/>
      <c r="DF37" s="181"/>
      <c r="DG37" s="208"/>
    </row>
    <row r="38" spans="1:111" s="30" customFormat="1" x14ac:dyDescent="0.45">
      <c r="A38" s="226" t="s">
        <v>28</v>
      </c>
      <c r="B38" s="98">
        <v>44348</v>
      </c>
      <c r="C38" s="77" t="s">
        <v>9</v>
      </c>
      <c r="D38" s="78"/>
      <c r="E38" s="77"/>
      <c r="F38" s="78">
        <v>1</v>
      </c>
      <c r="G38" s="77">
        <v>-49.6</v>
      </c>
      <c r="H38" s="99">
        <f>SUM(E38:E44,G38:G44)</f>
        <v>-49.6</v>
      </c>
      <c r="I38" s="118"/>
      <c r="J38" s="98">
        <v>44351</v>
      </c>
      <c r="K38" s="77" t="s">
        <v>9</v>
      </c>
      <c r="L38" s="78">
        <v>1</v>
      </c>
      <c r="M38" s="77">
        <v>33.299999999999997</v>
      </c>
      <c r="N38" s="78"/>
      <c r="O38" s="77"/>
      <c r="P38" s="99">
        <f>SUM(M38:M44,O38:O44)</f>
        <v>33.299999999999997</v>
      </c>
      <c r="Q38" s="118"/>
      <c r="R38" s="98">
        <v>44349</v>
      </c>
      <c r="S38" s="77" t="s">
        <v>9</v>
      </c>
      <c r="T38" s="78"/>
      <c r="U38" s="77"/>
      <c r="V38" s="78">
        <v>1</v>
      </c>
      <c r="W38" s="77">
        <v>-26.8</v>
      </c>
      <c r="X38" s="99">
        <f>SUM(U38:U44,W38:W44)</f>
        <v>86.899999999999991</v>
      </c>
      <c r="Y38" s="118"/>
      <c r="Z38" s="98">
        <v>44364</v>
      </c>
      <c r="AA38" s="77" t="s">
        <v>9</v>
      </c>
      <c r="AB38" s="78">
        <v>1</v>
      </c>
      <c r="AC38" s="77">
        <v>50</v>
      </c>
      <c r="AD38" s="78"/>
      <c r="AE38" s="77"/>
      <c r="AF38" s="99">
        <f>SUM(AC38:AC44,AE38:AE44)</f>
        <v>50</v>
      </c>
      <c r="AG38" s="118"/>
      <c r="AH38" s="98"/>
      <c r="AI38" s="77"/>
      <c r="AJ38" s="78"/>
      <c r="AK38" s="77"/>
      <c r="AL38" s="78"/>
      <c r="AM38" s="77"/>
      <c r="AN38" s="99">
        <f>SUM(AK38:AK44,AM38:AM44)</f>
        <v>0</v>
      </c>
      <c r="AO38" s="118"/>
      <c r="AP38" s="98">
        <v>44376</v>
      </c>
      <c r="AQ38" s="77" t="s">
        <v>9</v>
      </c>
      <c r="AR38" s="78">
        <v>1</v>
      </c>
      <c r="AS38" s="77">
        <v>40</v>
      </c>
      <c r="AT38" s="78"/>
      <c r="AU38" s="77"/>
      <c r="AV38" s="99">
        <f>SUM(AS38:AS44,AU38:AU44)</f>
        <v>40</v>
      </c>
      <c r="AW38" s="118"/>
      <c r="AX38" s="98">
        <v>44356</v>
      </c>
      <c r="AY38" s="77" t="s">
        <v>9</v>
      </c>
      <c r="AZ38" s="78"/>
      <c r="BA38" s="77"/>
      <c r="BB38" s="78">
        <v>1</v>
      </c>
      <c r="BC38" s="77">
        <v>-47.8</v>
      </c>
      <c r="BD38" s="99">
        <f>SUM(BA38:BA44,BC38:BC44)</f>
        <v>7</v>
      </c>
      <c r="BE38" s="118"/>
      <c r="BF38" s="98">
        <v>44358</v>
      </c>
      <c r="BG38" s="77" t="s">
        <v>9</v>
      </c>
      <c r="BH38" s="78">
        <v>1</v>
      </c>
      <c r="BI38" s="77">
        <v>34.1</v>
      </c>
      <c r="BJ38" s="78"/>
      <c r="BK38" s="77"/>
      <c r="BL38" s="99">
        <f>SUM(BI38:BI44,BK38:BK44)</f>
        <v>7.3000000000000007</v>
      </c>
      <c r="BM38" s="118"/>
      <c r="BN38" s="98">
        <v>44369</v>
      </c>
      <c r="BO38" s="77" t="s">
        <v>8</v>
      </c>
      <c r="BP38" s="78">
        <v>1</v>
      </c>
      <c r="BQ38" s="77">
        <v>2300.6</v>
      </c>
      <c r="BR38" s="78"/>
      <c r="BS38" s="77"/>
      <c r="BT38" s="99">
        <f>SUM(BQ38:BQ44,BS38:BS44)</f>
        <v>2300.6</v>
      </c>
      <c r="BU38" s="118"/>
      <c r="BV38" s="98"/>
      <c r="BW38" s="77"/>
      <c r="BX38" s="78"/>
      <c r="BY38" s="77"/>
      <c r="BZ38" s="78"/>
      <c r="CA38" s="77"/>
      <c r="CB38" s="99">
        <f>SUM(BY38:BY44,CA38:CA44)</f>
        <v>0</v>
      </c>
      <c r="CC38" s="118"/>
      <c r="CD38" s="98"/>
      <c r="CE38" s="77"/>
      <c r="CF38" s="78"/>
      <c r="CG38" s="77"/>
      <c r="CH38" s="78"/>
      <c r="CI38" s="77"/>
      <c r="CJ38" s="99">
        <f>SUM(CG38:CG44,CI38:CI44)</f>
        <v>0</v>
      </c>
      <c r="CK38" s="118"/>
      <c r="CL38" s="98"/>
      <c r="CM38" s="77"/>
      <c r="CN38" s="78"/>
      <c r="CO38" s="77"/>
      <c r="CP38" s="78"/>
      <c r="CQ38" s="77"/>
      <c r="CR38" s="99">
        <f>SUM(CO38:CO44,CQ38:CQ44)</f>
        <v>0</v>
      </c>
      <c r="CS38" s="118"/>
      <c r="CT38" s="98"/>
      <c r="CU38" s="77"/>
      <c r="CV38" s="78"/>
      <c r="CW38" s="77"/>
      <c r="CX38" s="78"/>
      <c r="CY38" s="77"/>
      <c r="CZ38" s="99">
        <f>SUM(CW38:CW44,CY38:CY44)</f>
        <v>0</v>
      </c>
      <c r="DA38" s="118"/>
      <c r="DB38" s="119"/>
      <c r="DC38" s="195">
        <f>SUM(AB38:AB44,BH38:BH44,AZ38:AZ44,BP38:BP44,T38:T44,AJ38:AJ44,D38:D44)+SUM(AR38:AR44,L38:L44,BX38:BX44,CF38:CF44)</f>
        <v>8</v>
      </c>
      <c r="DD38" s="152">
        <f>SUM(AD38:AD44,BJ38:BJ44,BB38:BB44,BR38:BR44,V38:V44,AL38:AL44,F38:F44)+SUM(AT38:AT44,N38:N44,BZ38:BZ44,CH38:CH44)</f>
        <v>4</v>
      </c>
      <c r="DE38" s="78">
        <f>SUM(AF38,BL38,BD38,BT38,X38,AN38,H38)+AV38+P38+CB38+CJ38</f>
        <v>2475.5000000000005</v>
      </c>
      <c r="DF38" s="173">
        <f>SUM(AF39,BL39,BD39,BT39,X39,AN39,H39)+AV39+P39+CB39+CJ39</f>
        <v>2625.4009999999998</v>
      </c>
      <c r="DG38" s="196"/>
    </row>
    <row r="39" spans="1:111" s="30" customFormat="1" x14ac:dyDescent="0.45">
      <c r="A39" s="226"/>
      <c r="B39" s="44"/>
      <c r="C39" s="28"/>
      <c r="D39" s="29"/>
      <c r="E39" s="28"/>
      <c r="F39" s="29"/>
      <c r="G39" s="28"/>
      <c r="H39" s="66">
        <f>H38*H63</f>
        <v>-362.08</v>
      </c>
      <c r="I39" s="118"/>
      <c r="J39" s="44"/>
      <c r="K39" s="28"/>
      <c r="L39" s="29"/>
      <c r="M39" s="28"/>
      <c r="N39" s="29"/>
      <c r="O39" s="28"/>
      <c r="P39" s="66">
        <f>P38*P63</f>
        <v>214.785</v>
      </c>
      <c r="Q39" s="118"/>
      <c r="R39" s="44">
        <v>44362</v>
      </c>
      <c r="S39" s="28" t="s">
        <v>8</v>
      </c>
      <c r="T39" s="29">
        <v>1</v>
      </c>
      <c r="U39" s="28">
        <v>44.4</v>
      </c>
      <c r="V39" s="29"/>
      <c r="W39" s="28"/>
      <c r="X39" s="66">
        <f>X38*X63</f>
        <v>809.9079999999999</v>
      </c>
      <c r="Y39" s="118"/>
      <c r="Z39" s="44"/>
      <c r="AA39" s="28"/>
      <c r="AB39" s="29"/>
      <c r="AC39" s="28"/>
      <c r="AD39" s="29"/>
      <c r="AE39" s="28"/>
      <c r="AF39" s="66">
        <f>AF38*AF63</f>
        <v>502.50000000000006</v>
      </c>
      <c r="AG39" s="118"/>
      <c r="AH39" s="44"/>
      <c r="AI39" s="28"/>
      <c r="AJ39" s="29"/>
      <c r="AK39" s="28"/>
      <c r="AL39" s="29"/>
      <c r="AM39" s="28"/>
      <c r="AN39" s="66">
        <f>AN38*AN63</f>
        <v>0</v>
      </c>
      <c r="AO39" s="118"/>
      <c r="AP39" s="44"/>
      <c r="AQ39" s="28"/>
      <c r="AR39" s="29"/>
      <c r="AS39" s="28"/>
      <c r="AT39" s="29"/>
      <c r="AU39" s="28"/>
      <c r="AV39" s="66">
        <f>AV38*AV63</f>
        <v>372.8</v>
      </c>
      <c r="AW39" s="118"/>
      <c r="AX39" s="44">
        <v>44372</v>
      </c>
      <c r="AY39" s="28" t="s">
        <v>9</v>
      </c>
      <c r="AZ39" s="29">
        <v>1</v>
      </c>
      <c r="BA39" s="28">
        <v>54.8</v>
      </c>
      <c r="BB39" s="29"/>
      <c r="BC39" s="28"/>
      <c r="BD39" s="66">
        <f>BD38*BD63</f>
        <v>44.94</v>
      </c>
      <c r="BE39" s="118"/>
      <c r="BF39" s="44">
        <v>44376</v>
      </c>
      <c r="BG39" s="28" t="s">
        <v>9</v>
      </c>
      <c r="BH39" s="29"/>
      <c r="BI39" s="28"/>
      <c r="BJ39" s="29">
        <v>1</v>
      </c>
      <c r="BK39" s="28">
        <v>-26.8</v>
      </c>
      <c r="BL39" s="66">
        <f>BL38*BL63</f>
        <v>53.290000000000006</v>
      </c>
      <c r="BM39" s="118"/>
      <c r="BN39" s="44"/>
      <c r="BO39" s="28"/>
      <c r="BP39" s="29"/>
      <c r="BQ39" s="28"/>
      <c r="BR39" s="29"/>
      <c r="BS39" s="28"/>
      <c r="BT39" s="66">
        <f>BT38*BT63</f>
        <v>989.25799999999992</v>
      </c>
      <c r="BU39" s="118"/>
      <c r="BV39" s="44"/>
      <c r="BW39" s="28"/>
      <c r="BX39" s="29"/>
      <c r="BY39" s="28"/>
      <c r="BZ39" s="29"/>
      <c r="CA39" s="28"/>
      <c r="CB39" s="66">
        <f>CB38*CB63</f>
        <v>0</v>
      </c>
      <c r="CC39" s="118"/>
      <c r="CD39" s="44"/>
      <c r="CE39" s="28"/>
      <c r="CF39" s="29"/>
      <c r="CG39" s="28"/>
      <c r="CH39" s="29"/>
      <c r="CI39" s="28"/>
      <c r="CJ39" s="66">
        <f>CJ38*CJ63</f>
        <v>0</v>
      </c>
      <c r="CK39" s="118"/>
      <c r="CL39" s="44"/>
      <c r="CM39" s="28"/>
      <c r="CN39" s="29"/>
      <c r="CO39" s="28"/>
      <c r="CP39" s="29"/>
      <c r="CQ39" s="28"/>
      <c r="CR39" s="66">
        <f>CR38*CR63</f>
        <v>0</v>
      </c>
      <c r="CS39" s="118"/>
      <c r="CT39" s="44"/>
      <c r="CU39" s="28"/>
      <c r="CV39" s="29"/>
      <c r="CW39" s="28"/>
      <c r="CX39" s="29"/>
      <c r="CY39" s="28"/>
      <c r="CZ39" s="66">
        <f>CZ38*CZ63</f>
        <v>0</v>
      </c>
      <c r="DA39" s="118"/>
      <c r="DB39" s="121"/>
      <c r="DC39" s="197"/>
      <c r="DD39" s="153"/>
      <c r="DE39" s="29"/>
      <c r="DF39" s="174"/>
      <c r="DG39" s="141"/>
    </row>
    <row r="40" spans="1:111" s="30" customFormat="1" x14ac:dyDescent="0.45">
      <c r="A40" s="226"/>
      <c r="B40" s="44"/>
      <c r="C40" s="28"/>
      <c r="D40" s="29"/>
      <c r="E40" s="28"/>
      <c r="F40" s="29"/>
      <c r="G40" s="28"/>
      <c r="H40" s="66"/>
      <c r="I40" s="118"/>
      <c r="J40" s="44"/>
      <c r="K40" s="28"/>
      <c r="L40" s="29"/>
      <c r="M40" s="28"/>
      <c r="N40" s="29"/>
      <c r="O40" s="28"/>
      <c r="P40" s="66"/>
      <c r="Q40" s="118"/>
      <c r="R40" s="44">
        <v>44369</v>
      </c>
      <c r="S40" s="28" t="s">
        <v>9</v>
      </c>
      <c r="T40" s="29">
        <v>1</v>
      </c>
      <c r="U40" s="28">
        <v>69.3</v>
      </c>
      <c r="V40" s="29"/>
      <c r="W40" s="28"/>
      <c r="X40" s="66"/>
      <c r="Y40" s="118"/>
      <c r="Z40" s="44"/>
      <c r="AA40" s="28"/>
      <c r="AB40" s="29"/>
      <c r="AC40" s="28"/>
      <c r="AD40" s="29"/>
      <c r="AE40" s="28"/>
      <c r="AF40" s="66"/>
      <c r="AG40" s="118"/>
      <c r="AH40" s="44"/>
      <c r="AI40" s="28"/>
      <c r="AJ40" s="29"/>
      <c r="AK40" s="28"/>
      <c r="AL40" s="29"/>
      <c r="AM40" s="28"/>
      <c r="AN40" s="66"/>
      <c r="AO40" s="118"/>
      <c r="AP40" s="44"/>
      <c r="AQ40" s="28"/>
      <c r="AR40" s="29"/>
      <c r="AS40" s="28"/>
      <c r="AT40" s="29"/>
      <c r="AU40" s="28"/>
      <c r="AV40" s="66"/>
      <c r="AW40" s="118"/>
      <c r="AX40" s="44"/>
      <c r="AY40" s="28"/>
      <c r="AZ40" s="29"/>
      <c r="BA40" s="28"/>
      <c r="BB40" s="29"/>
      <c r="BC40" s="28"/>
      <c r="BD40" s="66"/>
      <c r="BE40" s="118"/>
      <c r="BF40" s="44"/>
      <c r="BG40" s="28"/>
      <c r="BH40" s="29"/>
      <c r="BI40" s="28"/>
      <c r="BJ40" s="29"/>
      <c r="BK40" s="28"/>
      <c r="BL40" s="66"/>
      <c r="BM40" s="118"/>
      <c r="BN40" s="44"/>
      <c r="BO40" s="28"/>
      <c r="BP40" s="29"/>
      <c r="BQ40" s="28"/>
      <c r="BR40" s="29"/>
      <c r="BS40" s="28"/>
      <c r="BT40" s="66"/>
      <c r="BU40" s="118"/>
      <c r="BV40" s="44"/>
      <c r="BW40" s="28"/>
      <c r="BX40" s="29"/>
      <c r="BY40" s="28"/>
      <c r="BZ40" s="29"/>
      <c r="CA40" s="28"/>
      <c r="CB40" s="66"/>
      <c r="CC40" s="118"/>
      <c r="CD40" s="44"/>
      <c r="CE40" s="28"/>
      <c r="CF40" s="29"/>
      <c r="CG40" s="28"/>
      <c r="CH40" s="29"/>
      <c r="CI40" s="28"/>
      <c r="CJ40" s="66"/>
      <c r="CK40" s="118"/>
      <c r="CL40" s="44"/>
      <c r="CM40" s="28"/>
      <c r="CN40" s="29"/>
      <c r="CO40" s="28"/>
      <c r="CP40" s="29"/>
      <c r="CQ40" s="28"/>
      <c r="CR40" s="66"/>
      <c r="CS40" s="118"/>
      <c r="CT40" s="44"/>
      <c r="CU40" s="28"/>
      <c r="CV40" s="29"/>
      <c r="CW40" s="28"/>
      <c r="CX40" s="29"/>
      <c r="CY40" s="28"/>
      <c r="CZ40" s="66"/>
      <c r="DA40" s="118"/>
      <c r="DB40" s="121"/>
      <c r="DC40" s="197"/>
      <c r="DD40" s="153"/>
      <c r="DE40" s="29"/>
      <c r="DF40" s="174"/>
      <c r="DG40" s="141"/>
    </row>
    <row r="41" spans="1:111" s="30" customFormat="1" x14ac:dyDescent="0.45">
      <c r="A41" s="226"/>
      <c r="B41" s="44"/>
      <c r="C41" s="28"/>
      <c r="D41" s="29"/>
      <c r="E41" s="28"/>
      <c r="F41" s="29"/>
      <c r="G41" s="28"/>
      <c r="H41" s="66"/>
      <c r="I41" s="118"/>
      <c r="J41" s="44"/>
      <c r="K41" s="28"/>
      <c r="L41" s="29"/>
      <c r="M41" s="28"/>
      <c r="N41" s="29"/>
      <c r="O41" s="28"/>
      <c r="P41" s="66"/>
      <c r="Q41" s="118"/>
      <c r="R41" s="44"/>
      <c r="S41" s="28"/>
      <c r="T41" s="29"/>
      <c r="U41" s="28"/>
      <c r="V41" s="29"/>
      <c r="W41" s="28"/>
      <c r="X41" s="66"/>
      <c r="Y41" s="118"/>
      <c r="Z41" s="44"/>
      <c r="AA41" s="28"/>
      <c r="AB41" s="29"/>
      <c r="AC41" s="28"/>
      <c r="AD41" s="29"/>
      <c r="AE41" s="28"/>
      <c r="AF41" s="66"/>
      <c r="AG41" s="118"/>
      <c r="AH41" s="44"/>
      <c r="AI41" s="28"/>
      <c r="AJ41" s="29"/>
      <c r="AK41" s="28"/>
      <c r="AL41" s="29"/>
      <c r="AM41" s="28"/>
      <c r="AN41" s="66"/>
      <c r="AO41" s="118"/>
      <c r="AP41" s="44"/>
      <c r="AQ41" s="28"/>
      <c r="AR41" s="29"/>
      <c r="AS41" s="28"/>
      <c r="AT41" s="29"/>
      <c r="AU41" s="28"/>
      <c r="AV41" s="66"/>
      <c r="AW41" s="118"/>
      <c r="AX41" s="44"/>
      <c r="AY41" s="28"/>
      <c r="AZ41" s="29"/>
      <c r="BA41" s="28"/>
      <c r="BB41" s="29"/>
      <c r="BC41" s="28"/>
      <c r="BD41" s="66"/>
      <c r="BE41" s="118"/>
      <c r="BF41" s="44"/>
      <c r="BG41" s="28"/>
      <c r="BH41" s="29"/>
      <c r="BI41" s="28"/>
      <c r="BJ41" s="29"/>
      <c r="BK41" s="28"/>
      <c r="BL41" s="66"/>
      <c r="BM41" s="118"/>
      <c r="BN41" s="44"/>
      <c r="BO41" s="28"/>
      <c r="BP41" s="29"/>
      <c r="BQ41" s="28"/>
      <c r="BR41" s="29"/>
      <c r="BS41" s="28"/>
      <c r="BT41" s="66"/>
      <c r="BU41" s="118"/>
      <c r="BV41" s="44"/>
      <c r="BW41" s="28"/>
      <c r="BX41" s="29"/>
      <c r="BY41" s="28"/>
      <c r="BZ41" s="29"/>
      <c r="CA41" s="28"/>
      <c r="CB41" s="66"/>
      <c r="CC41" s="118"/>
      <c r="CD41" s="44"/>
      <c r="CE41" s="28"/>
      <c r="CF41" s="29"/>
      <c r="CG41" s="28"/>
      <c r="CH41" s="29"/>
      <c r="CI41" s="28"/>
      <c r="CJ41" s="66"/>
      <c r="CK41" s="118"/>
      <c r="CL41" s="44"/>
      <c r="CM41" s="28"/>
      <c r="CN41" s="29"/>
      <c r="CO41" s="28"/>
      <c r="CP41" s="29"/>
      <c r="CQ41" s="28"/>
      <c r="CR41" s="66"/>
      <c r="CS41" s="118"/>
      <c r="CT41" s="44"/>
      <c r="CU41" s="28"/>
      <c r="CV41" s="29"/>
      <c r="CW41" s="28"/>
      <c r="CX41" s="29"/>
      <c r="CY41" s="28"/>
      <c r="CZ41" s="66"/>
      <c r="DA41" s="118"/>
      <c r="DB41" s="121"/>
      <c r="DC41" s="197"/>
      <c r="DD41" s="153"/>
      <c r="DE41" s="29"/>
      <c r="DF41" s="174"/>
      <c r="DG41" s="141"/>
    </row>
    <row r="42" spans="1:111" s="30" customFormat="1" x14ac:dyDescent="0.45">
      <c r="A42" s="226"/>
      <c r="B42" s="44"/>
      <c r="C42" s="28"/>
      <c r="D42" s="29"/>
      <c r="E42" s="28"/>
      <c r="F42" s="29"/>
      <c r="G42" s="28"/>
      <c r="H42" s="66"/>
      <c r="I42" s="118"/>
      <c r="J42" s="44"/>
      <c r="K42" s="28"/>
      <c r="L42" s="29"/>
      <c r="M42" s="28"/>
      <c r="N42" s="29"/>
      <c r="O42" s="28"/>
      <c r="P42" s="66"/>
      <c r="Q42" s="118"/>
      <c r="R42" s="44"/>
      <c r="S42" s="28"/>
      <c r="T42" s="29"/>
      <c r="U42" s="28"/>
      <c r="V42" s="29"/>
      <c r="W42" s="28"/>
      <c r="X42" s="66"/>
      <c r="Y42" s="118"/>
      <c r="Z42" s="44"/>
      <c r="AA42" s="28"/>
      <c r="AB42" s="29"/>
      <c r="AC42" s="28"/>
      <c r="AD42" s="29"/>
      <c r="AE42" s="28"/>
      <c r="AF42" s="66"/>
      <c r="AG42" s="118"/>
      <c r="AH42" s="44"/>
      <c r="AI42" s="28"/>
      <c r="AJ42" s="29"/>
      <c r="AK42" s="28"/>
      <c r="AL42" s="29"/>
      <c r="AM42" s="28"/>
      <c r="AN42" s="66"/>
      <c r="AO42" s="118"/>
      <c r="AP42" s="44"/>
      <c r="AQ42" s="28"/>
      <c r="AR42" s="29"/>
      <c r="AS42" s="28"/>
      <c r="AT42" s="29"/>
      <c r="AU42" s="28"/>
      <c r="AV42" s="66"/>
      <c r="AW42" s="118"/>
      <c r="AX42" s="44"/>
      <c r="AY42" s="28"/>
      <c r="AZ42" s="29"/>
      <c r="BA42" s="28"/>
      <c r="BB42" s="29"/>
      <c r="BC42" s="28"/>
      <c r="BD42" s="66"/>
      <c r="BE42" s="118"/>
      <c r="BF42" s="44"/>
      <c r="BG42" s="28"/>
      <c r="BH42" s="29"/>
      <c r="BI42" s="28"/>
      <c r="BJ42" s="29"/>
      <c r="BK42" s="28"/>
      <c r="BL42" s="66"/>
      <c r="BM42" s="118"/>
      <c r="BN42" s="44"/>
      <c r="BO42" s="28"/>
      <c r="BP42" s="29"/>
      <c r="BQ42" s="28"/>
      <c r="BR42" s="29"/>
      <c r="BS42" s="28"/>
      <c r="BT42" s="66"/>
      <c r="BU42" s="118"/>
      <c r="BV42" s="44"/>
      <c r="BW42" s="28"/>
      <c r="BX42" s="29"/>
      <c r="BY42" s="28"/>
      <c r="BZ42" s="29"/>
      <c r="CA42" s="28"/>
      <c r="CB42" s="66"/>
      <c r="CC42" s="118"/>
      <c r="CD42" s="44"/>
      <c r="CE42" s="28"/>
      <c r="CF42" s="29"/>
      <c r="CG42" s="28"/>
      <c r="CH42" s="29"/>
      <c r="CI42" s="28"/>
      <c r="CJ42" s="66"/>
      <c r="CK42" s="118"/>
      <c r="CL42" s="44"/>
      <c r="CM42" s="28"/>
      <c r="CN42" s="29"/>
      <c r="CO42" s="28"/>
      <c r="CP42" s="29"/>
      <c r="CQ42" s="28"/>
      <c r="CR42" s="66"/>
      <c r="CS42" s="118"/>
      <c r="CT42" s="44"/>
      <c r="CU42" s="28"/>
      <c r="CV42" s="29"/>
      <c r="CW42" s="28"/>
      <c r="CX42" s="29"/>
      <c r="CY42" s="28"/>
      <c r="CZ42" s="66"/>
      <c r="DA42" s="118"/>
      <c r="DB42" s="121"/>
      <c r="DC42" s="197"/>
      <c r="DD42" s="153"/>
      <c r="DE42" s="29"/>
      <c r="DF42" s="174"/>
      <c r="DG42" s="141"/>
    </row>
    <row r="43" spans="1:111" s="30" customFormat="1" x14ac:dyDescent="0.45">
      <c r="A43" s="226"/>
      <c r="B43" s="44"/>
      <c r="C43" s="28"/>
      <c r="D43" s="29"/>
      <c r="E43" s="28"/>
      <c r="F43" s="29"/>
      <c r="G43" s="28"/>
      <c r="H43" s="66"/>
      <c r="I43" s="118"/>
      <c r="J43" s="44"/>
      <c r="K43" s="28"/>
      <c r="L43" s="29"/>
      <c r="M43" s="28"/>
      <c r="N43" s="29"/>
      <c r="O43" s="28"/>
      <c r="P43" s="66"/>
      <c r="Q43" s="118"/>
      <c r="R43" s="44"/>
      <c r="S43" s="28"/>
      <c r="T43" s="29"/>
      <c r="U43" s="28"/>
      <c r="V43" s="29"/>
      <c r="W43" s="28"/>
      <c r="X43" s="66"/>
      <c r="Y43" s="118"/>
      <c r="Z43" s="44"/>
      <c r="AA43" s="28"/>
      <c r="AB43" s="29"/>
      <c r="AC43" s="28"/>
      <c r="AD43" s="29"/>
      <c r="AE43" s="28"/>
      <c r="AF43" s="66"/>
      <c r="AG43" s="118"/>
      <c r="AH43" s="44"/>
      <c r="AI43" s="28"/>
      <c r="AJ43" s="29"/>
      <c r="AK43" s="28"/>
      <c r="AL43" s="29"/>
      <c r="AM43" s="28"/>
      <c r="AN43" s="66"/>
      <c r="AO43" s="118"/>
      <c r="AP43" s="44"/>
      <c r="AQ43" s="28"/>
      <c r="AR43" s="29"/>
      <c r="AS43" s="28"/>
      <c r="AT43" s="29"/>
      <c r="AU43" s="28"/>
      <c r="AV43" s="66"/>
      <c r="AW43" s="118"/>
      <c r="AX43" s="44"/>
      <c r="AY43" s="28"/>
      <c r="AZ43" s="29"/>
      <c r="BA43" s="28"/>
      <c r="BB43" s="29"/>
      <c r="BC43" s="28"/>
      <c r="BD43" s="66"/>
      <c r="BE43" s="118"/>
      <c r="BF43" s="44"/>
      <c r="BG43" s="28"/>
      <c r="BH43" s="29"/>
      <c r="BI43" s="28"/>
      <c r="BJ43" s="29"/>
      <c r="BK43" s="28"/>
      <c r="BL43" s="66"/>
      <c r="BM43" s="118"/>
      <c r="BN43" s="44"/>
      <c r="BO43" s="28"/>
      <c r="BP43" s="29"/>
      <c r="BQ43" s="28"/>
      <c r="BR43" s="29"/>
      <c r="BS43" s="28"/>
      <c r="BT43" s="66"/>
      <c r="BU43" s="118"/>
      <c r="BV43" s="44"/>
      <c r="BW43" s="28"/>
      <c r="BX43" s="29"/>
      <c r="BY43" s="28"/>
      <c r="BZ43" s="29"/>
      <c r="CA43" s="28"/>
      <c r="CB43" s="66"/>
      <c r="CC43" s="118"/>
      <c r="CD43" s="44"/>
      <c r="CE43" s="28"/>
      <c r="CF43" s="29"/>
      <c r="CG43" s="28"/>
      <c r="CH43" s="29"/>
      <c r="CI43" s="28"/>
      <c r="CJ43" s="66"/>
      <c r="CK43" s="118"/>
      <c r="CL43" s="44"/>
      <c r="CM43" s="28"/>
      <c r="CN43" s="29"/>
      <c r="CO43" s="28"/>
      <c r="CP43" s="29"/>
      <c r="CQ43" s="28"/>
      <c r="CR43" s="66"/>
      <c r="CS43" s="118"/>
      <c r="CT43" s="44"/>
      <c r="CU43" s="28"/>
      <c r="CV43" s="29"/>
      <c r="CW43" s="28"/>
      <c r="CX43" s="29"/>
      <c r="CY43" s="28"/>
      <c r="CZ43" s="66"/>
      <c r="DA43" s="118"/>
      <c r="DB43" s="121"/>
      <c r="DC43" s="197"/>
      <c r="DD43" s="153"/>
      <c r="DE43" s="29"/>
      <c r="DF43" s="174"/>
      <c r="DG43" s="141"/>
    </row>
    <row r="44" spans="1:111" s="30" customFormat="1" x14ac:dyDescent="0.45">
      <c r="A44" s="226"/>
      <c r="B44" s="100"/>
      <c r="C44" s="79"/>
      <c r="D44" s="80"/>
      <c r="E44" s="79"/>
      <c r="F44" s="80"/>
      <c r="G44" s="79"/>
      <c r="H44" s="101"/>
      <c r="I44" s="118"/>
      <c r="J44" s="100"/>
      <c r="K44" s="79"/>
      <c r="L44" s="80"/>
      <c r="M44" s="79"/>
      <c r="N44" s="80"/>
      <c r="O44" s="79"/>
      <c r="P44" s="101"/>
      <c r="Q44" s="118"/>
      <c r="R44" s="100"/>
      <c r="S44" s="79"/>
      <c r="T44" s="80"/>
      <c r="U44" s="79"/>
      <c r="V44" s="80"/>
      <c r="W44" s="79"/>
      <c r="X44" s="101"/>
      <c r="Y44" s="118"/>
      <c r="Z44" s="100"/>
      <c r="AA44" s="79"/>
      <c r="AB44" s="80"/>
      <c r="AC44" s="79"/>
      <c r="AD44" s="80"/>
      <c r="AE44" s="79"/>
      <c r="AF44" s="101"/>
      <c r="AG44" s="118"/>
      <c r="AH44" s="100"/>
      <c r="AI44" s="79"/>
      <c r="AJ44" s="80"/>
      <c r="AK44" s="79"/>
      <c r="AL44" s="80"/>
      <c r="AM44" s="79"/>
      <c r="AN44" s="101"/>
      <c r="AO44" s="118"/>
      <c r="AP44" s="100"/>
      <c r="AQ44" s="79"/>
      <c r="AR44" s="80"/>
      <c r="AS44" s="79"/>
      <c r="AT44" s="80"/>
      <c r="AU44" s="79"/>
      <c r="AV44" s="101"/>
      <c r="AW44" s="118"/>
      <c r="AX44" s="100"/>
      <c r="AY44" s="79"/>
      <c r="AZ44" s="80"/>
      <c r="BA44" s="79"/>
      <c r="BB44" s="80"/>
      <c r="BC44" s="79"/>
      <c r="BD44" s="101"/>
      <c r="BE44" s="118"/>
      <c r="BF44" s="100"/>
      <c r="BG44" s="79"/>
      <c r="BH44" s="80"/>
      <c r="BI44" s="79"/>
      <c r="BJ44" s="80"/>
      <c r="BK44" s="79"/>
      <c r="BL44" s="101"/>
      <c r="BM44" s="118"/>
      <c r="BN44" s="100"/>
      <c r="BO44" s="79"/>
      <c r="BP44" s="80"/>
      <c r="BQ44" s="79"/>
      <c r="BR44" s="80"/>
      <c r="BS44" s="79"/>
      <c r="BT44" s="101"/>
      <c r="BU44" s="118"/>
      <c r="BV44" s="100"/>
      <c r="BW44" s="79"/>
      <c r="BX44" s="80"/>
      <c r="BY44" s="79"/>
      <c r="BZ44" s="80"/>
      <c r="CA44" s="79"/>
      <c r="CB44" s="101"/>
      <c r="CC44" s="118"/>
      <c r="CD44" s="100"/>
      <c r="CE44" s="79"/>
      <c r="CF44" s="80"/>
      <c r="CG44" s="79"/>
      <c r="CH44" s="80"/>
      <c r="CI44" s="79"/>
      <c r="CJ44" s="101"/>
      <c r="CK44" s="118"/>
      <c r="CL44" s="100"/>
      <c r="CM44" s="79"/>
      <c r="CN44" s="80"/>
      <c r="CO44" s="79"/>
      <c r="CP44" s="80"/>
      <c r="CQ44" s="79"/>
      <c r="CR44" s="101"/>
      <c r="CS44" s="118"/>
      <c r="CT44" s="100"/>
      <c r="CU44" s="79"/>
      <c r="CV44" s="80"/>
      <c r="CW44" s="79"/>
      <c r="CX44" s="80"/>
      <c r="CY44" s="79"/>
      <c r="CZ44" s="101"/>
      <c r="DA44" s="118"/>
      <c r="DB44" s="119"/>
      <c r="DC44" s="198"/>
      <c r="DD44" s="154"/>
      <c r="DE44" s="80"/>
      <c r="DF44" s="175"/>
      <c r="DG44" s="199"/>
    </row>
    <row r="45" spans="1:111" s="39" customFormat="1" x14ac:dyDescent="0.45">
      <c r="A45" s="227" t="s">
        <v>29</v>
      </c>
      <c r="B45" s="110">
        <v>44385</v>
      </c>
      <c r="C45" s="89" t="s">
        <v>9</v>
      </c>
      <c r="D45" s="90">
        <v>1</v>
      </c>
      <c r="E45" s="89">
        <v>24</v>
      </c>
      <c r="F45" s="90"/>
      <c r="G45" s="89"/>
      <c r="H45" s="111">
        <f>SUM(E45:E51,G45:G51)</f>
        <v>78</v>
      </c>
      <c r="I45" s="118"/>
      <c r="J45" s="110">
        <v>44390</v>
      </c>
      <c r="K45" s="89" t="s">
        <v>9</v>
      </c>
      <c r="L45" s="90"/>
      <c r="M45" s="89"/>
      <c r="N45" s="90">
        <v>1</v>
      </c>
      <c r="O45" s="89">
        <v>-33.4</v>
      </c>
      <c r="P45" s="111">
        <f>SUM(M45:M51,O45:O51)</f>
        <v>41.9</v>
      </c>
      <c r="Q45" s="118"/>
      <c r="R45" s="110">
        <v>44378</v>
      </c>
      <c r="S45" s="89" t="s">
        <v>9</v>
      </c>
      <c r="T45" s="90">
        <v>1</v>
      </c>
      <c r="U45" s="89">
        <v>22.2</v>
      </c>
      <c r="V45" s="90"/>
      <c r="W45" s="89"/>
      <c r="X45" s="111">
        <f>SUM(U45:U51,W45:W51)</f>
        <v>222.2</v>
      </c>
      <c r="Y45" s="118"/>
      <c r="Z45" s="110"/>
      <c r="AA45" s="89"/>
      <c r="AB45" s="90"/>
      <c r="AC45" s="89"/>
      <c r="AD45" s="90"/>
      <c r="AE45" s="89"/>
      <c r="AF45" s="111">
        <f>SUM(AC45:AC51,AE45:AE51)</f>
        <v>0</v>
      </c>
      <c r="AG45" s="118"/>
      <c r="AH45" s="110">
        <v>44378</v>
      </c>
      <c r="AI45" s="89" t="s">
        <v>9</v>
      </c>
      <c r="AJ45" s="90"/>
      <c r="AK45" s="89"/>
      <c r="AL45" s="90">
        <v>1</v>
      </c>
      <c r="AM45" s="89">
        <v>-33.4</v>
      </c>
      <c r="AN45" s="111">
        <f>SUM(AK45:AK51,AM45:AM51)</f>
        <v>49.6</v>
      </c>
      <c r="AO45" s="118"/>
      <c r="AP45" s="110">
        <v>44383</v>
      </c>
      <c r="AQ45" s="89" t="s">
        <v>8</v>
      </c>
      <c r="AR45" s="90"/>
      <c r="AS45" s="89"/>
      <c r="AT45" s="90">
        <v>1</v>
      </c>
      <c r="AU45" s="89">
        <v>-41.8</v>
      </c>
      <c r="AV45" s="111">
        <f>SUM(AS45:AS51,AU45:AU51)</f>
        <v>244.7</v>
      </c>
      <c r="AW45" s="118"/>
      <c r="AX45" s="110"/>
      <c r="AY45" s="89"/>
      <c r="AZ45" s="90"/>
      <c r="BA45" s="89"/>
      <c r="BB45" s="90"/>
      <c r="BC45" s="89"/>
      <c r="BD45" s="111">
        <f>SUM(BA45:BA51,BC45:BC51)</f>
        <v>0</v>
      </c>
      <c r="BE45" s="118"/>
      <c r="BF45" s="110"/>
      <c r="BG45" s="89"/>
      <c r="BH45" s="90"/>
      <c r="BI45" s="89"/>
      <c r="BJ45" s="90"/>
      <c r="BK45" s="89"/>
      <c r="BL45" s="111">
        <f>SUM(BI45:BI51,BK45:BK51)</f>
        <v>0</v>
      </c>
      <c r="BM45" s="118"/>
      <c r="BN45" s="110">
        <v>44398</v>
      </c>
      <c r="BO45" s="89" t="s">
        <v>8</v>
      </c>
      <c r="BP45" s="90"/>
      <c r="BQ45" s="89"/>
      <c r="BR45" s="90">
        <v>1</v>
      </c>
      <c r="BS45" s="89">
        <v>-2797.2</v>
      </c>
      <c r="BT45" s="111">
        <f>SUM(BQ45:BQ51,BS45:BS51)</f>
        <v>-2797.2</v>
      </c>
      <c r="BU45" s="118"/>
      <c r="BV45" s="110"/>
      <c r="BW45" s="89"/>
      <c r="BX45" s="90"/>
      <c r="BY45" s="89"/>
      <c r="BZ45" s="90"/>
      <c r="CA45" s="89"/>
      <c r="CB45" s="111">
        <f>SUM(BY45:BY51,CA45:CA51)</f>
        <v>0</v>
      </c>
      <c r="CC45" s="118"/>
      <c r="CD45" s="110"/>
      <c r="CE45" s="89"/>
      <c r="CF45" s="90"/>
      <c r="CG45" s="89"/>
      <c r="CH45" s="90"/>
      <c r="CI45" s="89"/>
      <c r="CJ45" s="111">
        <f>SUM(CG45:CG51,CI45:CI51)</f>
        <v>0</v>
      </c>
      <c r="CK45" s="118"/>
      <c r="CL45" s="110"/>
      <c r="CM45" s="89"/>
      <c r="CN45" s="90"/>
      <c r="CO45" s="89"/>
      <c r="CP45" s="90"/>
      <c r="CQ45" s="89"/>
      <c r="CR45" s="111">
        <f>SUM(CO45:CO51,CQ45:CQ51)</f>
        <v>0</v>
      </c>
      <c r="CS45" s="118"/>
      <c r="CT45" s="110"/>
      <c r="CU45" s="89"/>
      <c r="CV45" s="90"/>
      <c r="CW45" s="89"/>
      <c r="CX45" s="90"/>
      <c r="CY45" s="89"/>
      <c r="CZ45" s="111">
        <f>SUM(CW45:CW51,CY45:CY51)</f>
        <v>0</v>
      </c>
      <c r="DA45" s="118"/>
      <c r="DB45" s="119"/>
      <c r="DC45" s="209">
        <f>SUM(AB45:AB51,BH45:BH51,AZ45:AZ51,BP45:BP51,T45:T51,AJ45:AJ51,D45:D51)+SUM(AR45:AR51,L45:L51,BX45:BX51,CF45:CF51)</f>
        <v>11</v>
      </c>
      <c r="DD45" s="161">
        <f>SUM(AD45:AD51,BJ45:BJ51,BB45:BB51,BR45:BR51,V45:V51,AL45:AL51,F45:F51)+SUM(AT45:AT51,N45:N51,BZ45:BZ51,CH45:CH51)</f>
        <v>5</v>
      </c>
      <c r="DE45" s="90">
        <f>SUM(AF45,BL45,BD45,BT45,X45,AN45,H45)+AV45+P45+CB45+CJ45</f>
        <v>-2160.8000000000002</v>
      </c>
      <c r="DF45" s="182">
        <f>SUM(AF46,BL46,BD46,BT46,X46,AN46,H46)+AV46+P46+CB46+CJ46</f>
        <v>4599.9350000000004</v>
      </c>
      <c r="DG45" s="210"/>
    </row>
    <row r="46" spans="1:111" s="39" customFormat="1" x14ac:dyDescent="0.45">
      <c r="A46" s="227"/>
      <c r="B46" s="47">
        <v>44396</v>
      </c>
      <c r="C46" s="37" t="s">
        <v>8</v>
      </c>
      <c r="D46" s="38">
        <v>1</v>
      </c>
      <c r="E46" s="37">
        <v>54</v>
      </c>
      <c r="F46" s="38"/>
      <c r="G46" s="37"/>
      <c r="H46" s="69">
        <f>H45*H63</f>
        <v>569.4</v>
      </c>
      <c r="I46" s="118"/>
      <c r="J46" s="47">
        <v>44397</v>
      </c>
      <c r="K46" s="37" t="s">
        <v>8</v>
      </c>
      <c r="L46" s="38">
        <v>1</v>
      </c>
      <c r="M46" s="37">
        <v>25</v>
      </c>
      <c r="N46" s="38"/>
      <c r="O46" s="37"/>
      <c r="P46" s="69">
        <f>P45*P63</f>
        <v>270.255</v>
      </c>
      <c r="Q46" s="118"/>
      <c r="R46" s="47">
        <v>44384</v>
      </c>
      <c r="S46" s="37" t="s">
        <v>8</v>
      </c>
      <c r="T46" s="38">
        <v>1</v>
      </c>
      <c r="U46" s="37">
        <v>52</v>
      </c>
      <c r="V46" s="38"/>
      <c r="W46" s="37"/>
      <c r="X46" s="69">
        <f>X45*X63</f>
        <v>2070.904</v>
      </c>
      <c r="Y46" s="118"/>
      <c r="Z46" s="47"/>
      <c r="AA46" s="37"/>
      <c r="AB46" s="38"/>
      <c r="AC46" s="37"/>
      <c r="AD46" s="38"/>
      <c r="AE46" s="37"/>
      <c r="AF46" s="69">
        <f>AF45*AF63</f>
        <v>0</v>
      </c>
      <c r="AG46" s="118"/>
      <c r="AH46" s="47">
        <v>44398</v>
      </c>
      <c r="AI46" s="37" t="s">
        <v>8</v>
      </c>
      <c r="AJ46" s="38">
        <v>1</v>
      </c>
      <c r="AK46" s="37">
        <v>83</v>
      </c>
      <c r="AL46" s="38"/>
      <c r="AM46" s="37"/>
      <c r="AN46" s="69">
        <f>AN45*AN63</f>
        <v>611.56799999999998</v>
      </c>
      <c r="AO46" s="118"/>
      <c r="AP46" s="47">
        <v>44384</v>
      </c>
      <c r="AQ46" s="37" t="s">
        <v>8</v>
      </c>
      <c r="AR46" s="38">
        <v>1</v>
      </c>
      <c r="AS46" s="37">
        <v>160</v>
      </c>
      <c r="AT46" s="38"/>
      <c r="AU46" s="37"/>
      <c r="AV46" s="69">
        <f>AV45*AV63</f>
        <v>2280.6039999999998</v>
      </c>
      <c r="AW46" s="118"/>
      <c r="AX46" s="47"/>
      <c r="AY46" s="37"/>
      <c r="AZ46" s="38"/>
      <c r="BA46" s="37"/>
      <c r="BB46" s="38"/>
      <c r="BC46" s="37"/>
      <c r="BD46" s="69">
        <f>BD45*BD63</f>
        <v>0</v>
      </c>
      <c r="BE46" s="118"/>
      <c r="BF46" s="47"/>
      <c r="BG46" s="37"/>
      <c r="BH46" s="38"/>
      <c r="BI46" s="37"/>
      <c r="BJ46" s="38"/>
      <c r="BK46" s="37"/>
      <c r="BL46" s="69">
        <f>BL45*BL63</f>
        <v>0</v>
      </c>
      <c r="BM46" s="118"/>
      <c r="BN46" s="47"/>
      <c r="BO46" s="37"/>
      <c r="BP46" s="38"/>
      <c r="BQ46" s="37"/>
      <c r="BR46" s="38"/>
      <c r="BS46" s="37"/>
      <c r="BT46" s="69">
        <f>BT45*BT63</f>
        <v>-1202.7959999999998</v>
      </c>
      <c r="BU46" s="118"/>
      <c r="BV46" s="47"/>
      <c r="BW46" s="37"/>
      <c r="BX46" s="38"/>
      <c r="BY46" s="37"/>
      <c r="BZ46" s="38"/>
      <c r="CA46" s="37"/>
      <c r="CB46" s="69">
        <f>CB45*CB63</f>
        <v>0</v>
      </c>
      <c r="CC46" s="118"/>
      <c r="CD46" s="47"/>
      <c r="CE46" s="37"/>
      <c r="CF46" s="38"/>
      <c r="CG46" s="37"/>
      <c r="CH46" s="38"/>
      <c r="CI46" s="37"/>
      <c r="CJ46" s="69">
        <f>CJ45*CJ63</f>
        <v>0</v>
      </c>
      <c r="CK46" s="118"/>
      <c r="CL46" s="47"/>
      <c r="CM46" s="37"/>
      <c r="CN46" s="38"/>
      <c r="CO46" s="37"/>
      <c r="CP46" s="38"/>
      <c r="CQ46" s="37"/>
      <c r="CR46" s="69">
        <f>CR45*CR63</f>
        <v>0</v>
      </c>
      <c r="CS46" s="118"/>
      <c r="CT46" s="47"/>
      <c r="CU46" s="37"/>
      <c r="CV46" s="38"/>
      <c r="CW46" s="37"/>
      <c r="CX46" s="38"/>
      <c r="CY46" s="37"/>
      <c r="CZ46" s="69">
        <f>CZ45*CZ63</f>
        <v>0</v>
      </c>
      <c r="DA46" s="118"/>
      <c r="DB46" s="121"/>
      <c r="DC46" s="211"/>
      <c r="DD46" s="162"/>
      <c r="DE46" s="38"/>
      <c r="DF46" s="183"/>
      <c r="DG46" s="144"/>
    </row>
    <row r="47" spans="1:111" s="39" customFormat="1" x14ac:dyDescent="0.45">
      <c r="A47" s="227"/>
      <c r="B47" s="47"/>
      <c r="C47" s="37"/>
      <c r="D47" s="38"/>
      <c r="E47" s="37"/>
      <c r="F47" s="38"/>
      <c r="G47" s="37"/>
      <c r="H47" s="69"/>
      <c r="I47" s="118"/>
      <c r="J47" s="47">
        <v>44405</v>
      </c>
      <c r="K47" s="37" t="s">
        <v>8</v>
      </c>
      <c r="L47" s="38">
        <v>1</v>
      </c>
      <c r="M47" s="37">
        <v>50.3</v>
      </c>
      <c r="N47" s="38"/>
      <c r="O47" s="37"/>
      <c r="P47" s="69"/>
      <c r="Q47" s="118"/>
      <c r="R47" s="47">
        <v>44393</v>
      </c>
      <c r="S47" s="37" t="s">
        <v>8</v>
      </c>
      <c r="T47" s="38">
        <v>1</v>
      </c>
      <c r="U47" s="37">
        <v>89.8</v>
      </c>
      <c r="V47" s="38"/>
      <c r="W47" s="37"/>
      <c r="X47" s="69"/>
      <c r="Y47" s="118"/>
      <c r="Z47" s="47"/>
      <c r="AA47" s="37"/>
      <c r="AB47" s="38"/>
      <c r="AC47" s="37"/>
      <c r="AD47" s="38"/>
      <c r="AE47" s="37"/>
      <c r="AF47" s="69"/>
      <c r="AG47" s="118"/>
      <c r="AH47" s="47"/>
      <c r="AI47" s="37"/>
      <c r="AJ47" s="38"/>
      <c r="AK47" s="37"/>
      <c r="AL47" s="38"/>
      <c r="AM47" s="37"/>
      <c r="AN47" s="69"/>
      <c r="AO47" s="118"/>
      <c r="AP47" s="47">
        <v>44396</v>
      </c>
      <c r="AQ47" s="37" t="s">
        <v>8</v>
      </c>
      <c r="AR47" s="38">
        <v>1</v>
      </c>
      <c r="AS47" s="37">
        <v>172</v>
      </c>
      <c r="AT47" s="38"/>
      <c r="AU47" s="37"/>
      <c r="AV47" s="69"/>
      <c r="AW47" s="118"/>
      <c r="AX47" s="47"/>
      <c r="AY47" s="37"/>
      <c r="AZ47" s="38"/>
      <c r="BA47" s="37"/>
      <c r="BB47" s="38"/>
      <c r="BC47" s="37"/>
      <c r="BD47" s="69"/>
      <c r="BE47" s="118"/>
      <c r="BF47" s="47"/>
      <c r="BG47" s="37"/>
      <c r="BH47" s="38"/>
      <c r="BI47" s="37"/>
      <c r="BJ47" s="38"/>
      <c r="BK47" s="37"/>
      <c r="BL47" s="69"/>
      <c r="BM47" s="118"/>
      <c r="BN47" s="47"/>
      <c r="BO47" s="37"/>
      <c r="BP47" s="38"/>
      <c r="BQ47" s="37"/>
      <c r="BR47" s="38"/>
      <c r="BS47" s="37"/>
      <c r="BT47" s="69"/>
      <c r="BU47" s="118"/>
      <c r="BV47" s="47"/>
      <c r="BW47" s="37"/>
      <c r="BX47" s="38"/>
      <c r="BY47" s="37"/>
      <c r="BZ47" s="38"/>
      <c r="CA47" s="37"/>
      <c r="CB47" s="69"/>
      <c r="CC47" s="118"/>
      <c r="CD47" s="47"/>
      <c r="CE47" s="37"/>
      <c r="CF47" s="38"/>
      <c r="CG47" s="37"/>
      <c r="CH47" s="38"/>
      <c r="CI47" s="37"/>
      <c r="CJ47" s="69"/>
      <c r="CK47" s="118"/>
      <c r="CL47" s="47"/>
      <c r="CM47" s="37"/>
      <c r="CN47" s="38"/>
      <c r="CO47" s="37"/>
      <c r="CP47" s="38"/>
      <c r="CQ47" s="37"/>
      <c r="CR47" s="69"/>
      <c r="CS47" s="118"/>
      <c r="CT47" s="47"/>
      <c r="CU47" s="37"/>
      <c r="CV47" s="38"/>
      <c r="CW47" s="37"/>
      <c r="CX47" s="38"/>
      <c r="CY47" s="37"/>
      <c r="CZ47" s="69"/>
      <c r="DA47" s="118"/>
      <c r="DB47" s="121"/>
      <c r="DC47" s="211"/>
      <c r="DD47" s="162"/>
      <c r="DE47" s="38"/>
      <c r="DF47" s="183"/>
      <c r="DG47" s="144"/>
    </row>
    <row r="48" spans="1:111" s="39" customFormat="1" x14ac:dyDescent="0.45">
      <c r="A48" s="227"/>
      <c r="B48" s="47"/>
      <c r="C48" s="37"/>
      <c r="D48" s="38"/>
      <c r="E48" s="37"/>
      <c r="F48" s="38"/>
      <c r="G48" s="37"/>
      <c r="H48" s="69"/>
      <c r="I48" s="118"/>
      <c r="J48" s="47"/>
      <c r="K48" s="37"/>
      <c r="L48" s="38"/>
      <c r="M48" s="37"/>
      <c r="N48" s="38"/>
      <c r="O48" s="37"/>
      <c r="P48" s="69"/>
      <c r="Q48" s="118"/>
      <c r="R48" s="47">
        <v>44405</v>
      </c>
      <c r="S48" s="37" t="s">
        <v>9</v>
      </c>
      <c r="T48" s="38">
        <v>1</v>
      </c>
      <c r="U48" s="37">
        <v>58.2</v>
      </c>
      <c r="V48" s="38"/>
      <c r="W48" s="37"/>
      <c r="X48" s="69"/>
      <c r="Y48" s="118"/>
      <c r="Z48" s="47"/>
      <c r="AA48" s="37"/>
      <c r="AB48" s="38"/>
      <c r="AC48" s="37"/>
      <c r="AD48" s="38"/>
      <c r="AE48" s="37"/>
      <c r="AF48" s="69"/>
      <c r="AG48" s="118"/>
      <c r="AH48" s="47"/>
      <c r="AI48" s="37"/>
      <c r="AJ48" s="38"/>
      <c r="AK48" s="37"/>
      <c r="AL48" s="38"/>
      <c r="AM48" s="37"/>
      <c r="AN48" s="69"/>
      <c r="AO48" s="118"/>
      <c r="AP48" s="47">
        <v>44405</v>
      </c>
      <c r="AQ48" s="37" t="s">
        <v>9</v>
      </c>
      <c r="AR48" s="38"/>
      <c r="AS48" s="37"/>
      <c r="AT48" s="38">
        <v>1</v>
      </c>
      <c r="AU48" s="37">
        <v>-45.5</v>
      </c>
      <c r="AV48" s="69"/>
      <c r="AW48" s="118"/>
      <c r="AX48" s="47"/>
      <c r="AY48" s="37"/>
      <c r="AZ48" s="38"/>
      <c r="BA48" s="37"/>
      <c r="BB48" s="38"/>
      <c r="BC48" s="37"/>
      <c r="BD48" s="69"/>
      <c r="BE48" s="118"/>
      <c r="BF48" s="47"/>
      <c r="BG48" s="37"/>
      <c r="BH48" s="38"/>
      <c r="BI48" s="37"/>
      <c r="BJ48" s="38"/>
      <c r="BK48" s="37"/>
      <c r="BL48" s="69"/>
      <c r="BM48" s="118"/>
      <c r="BN48" s="47"/>
      <c r="BO48" s="37"/>
      <c r="BP48" s="38"/>
      <c r="BQ48" s="37"/>
      <c r="BR48" s="38"/>
      <c r="BS48" s="37"/>
      <c r="BT48" s="69"/>
      <c r="BU48" s="118"/>
      <c r="BV48" s="47"/>
      <c r="BW48" s="37"/>
      <c r="BX48" s="38"/>
      <c r="BY48" s="37"/>
      <c r="BZ48" s="38"/>
      <c r="CA48" s="37"/>
      <c r="CB48" s="69"/>
      <c r="CC48" s="118"/>
      <c r="CD48" s="47"/>
      <c r="CE48" s="37"/>
      <c r="CF48" s="38"/>
      <c r="CG48" s="37"/>
      <c r="CH48" s="38"/>
      <c r="CI48" s="37"/>
      <c r="CJ48" s="69"/>
      <c r="CK48" s="118"/>
      <c r="CL48" s="47"/>
      <c r="CM48" s="37"/>
      <c r="CN48" s="38"/>
      <c r="CO48" s="37"/>
      <c r="CP48" s="38"/>
      <c r="CQ48" s="37"/>
      <c r="CR48" s="69"/>
      <c r="CS48" s="118"/>
      <c r="CT48" s="47"/>
      <c r="CU48" s="37"/>
      <c r="CV48" s="38"/>
      <c r="CW48" s="37"/>
      <c r="CX48" s="38"/>
      <c r="CY48" s="37"/>
      <c r="CZ48" s="69"/>
      <c r="DA48" s="118"/>
      <c r="DB48" s="121"/>
      <c r="DC48" s="211"/>
      <c r="DD48" s="162"/>
      <c r="DE48" s="38"/>
      <c r="DF48" s="183"/>
      <c r="DG48" s="144"/>
    </row>
    <row r="49" spans="1:112" s="39" customFormat="1" x14ac:dyDescent="0.45">
      <c r="A49" s="227"/>
      <c r="B49" s="47"/>
      <c r="C49" s="37"/>
      <c r="D49" s="38"/>
      <c r="E49" s="37"/>
      <c r="F49" s="38"/>
      <c r="G49" s="37"/>
      <c r="H49" s="69"/>
      <c r="I49" s="118"/>
      <c r="J49" s="47"/>
      <c r="K49" s="37"/>
      <c r="L49" s="38"/>
      <c r="M49" s="37"/>
      <c r="N49" s="38"/>
      <c r="O49" s="37"/>
      <c r="P49" s="69"/>
      <c r="Q49" s="118"/>
      <c r="R49" s="47"/>
      <c r="S49" s="37"/>
      <c r="T49" s="38"/>
      <c r="U49" s="37"/>
      <c r="V49" s="38"/>
      <c r="W49" s="37"/>
      <c r="X49" s="69"/>
      <c r="Y49" s="118"/>
      <c r="Z49" s="47"/>
      <c r="AA49" s="37"/>
      <c r="AB49" s="38"/>
      <c r="AC49" s="37"/>
      <c r="AD49" s="38"/>
      <c r="AE49" s="37"/>
      <c r="AF49" s="69"/>
      <c r="AG49" s="118"/>
      <c r="AH49" s="47"/>
      <c r="AI49" s="37"/>
      <c r="AJ49" s="38"/>
      <c r="AK49" s="37"/>
      <c r="AL49" s="38"/>
      <c r="AM49" s="37"/>
      <c r="AN49" s="69"/>
      <c r="AO49" s="118"/>
      <c r="AP49" s="47"/>
      <c r="AQ49" s="37"/>
      <c r="AR49" s="38"/>
      <c r="AS49" s="37"/>
      <c r="AT49" s="38"/>
      <c r="AU49" s="37"/>
      <c r="AV49" s="69"/>
      <c r="AW49" s="118"/>
      <c r="AX49" s="47"/>
      <c r="AY49" s="37"/>
      <c r="AZ49" s="38"/>
      <c r="BA49" s="37"/>
      <c r="BB49" s="38"/>
      <c r="BC49" s="37"/>
      <c r="BD49" s="69"/>
      <c r="BE49" s="118"/>
      <c r="BF49" s="47"/>
      <c r="BG49" s="37"/>
      <c r="BH49" s="38"/>
      <c r="BI49" s="37"/>
      <c r="BJ49" s="38"/>
      <c r="BK49" s="37"/>
      <c r="BL49" s="69"/>
      <c r="BM49" s="118"/>
      <c r="BN49" s="47"/>
      <c r="BO49" s="37"/>
      <c r="BP49" s="38"/>
      <c r="BQ49" s="37"/>
      <c r="BR49" s="38"/>
      <c r="BS49" s="37"/>
      <c r="BT49" s="69"/>
      <c r="BU49" s="118"/>
      <c r="BV49" s="47"/>
      <c r="BW49" s="37"/>
      <c r="BX49" s="38"/>
      <c r="BY49" s="37"/>
      <c r="BZ49" s="38"/>
      <c r="CA49" s="37"/>
      <c r="CB49" s="69"/>
      <c r="CC49" s="118"/>
      <c r="CD49" s="47"/>
      <c r="CE49" s="37"/>
      <c r="CF49" s="38"/>
      <c r="CG49" s="37"/>
      <c r="CH49" s="38"/>
      <c r="CI49" s="37"/>
      <c r="CJ49" s="69"/>
      <c r="CK49" s="118"/>
      <c r="CL49" s="47"/>
      <c r="CM49" s="37"/>
      <c r="CN49" s="38"/>
      <c r="CO49" s="37"/>
      <c r="CP49" s="38"/>
      <c r="CQ49" s="37"/>
      <c r="CR49" s="69"/>
      <c r="CS49" s="118"/>
      <c r="CT49" s="47"/>
      <c r="CU49" s="37"/>
      <c r="CV49" s="38"/>
      <c r="CW49" s="37"/>
      <c r="CX49" s="38"/>
      <c r="CY49" s="37"/>
      <c r="CZ49" s="69"/>
      <c r="DA49" s="118"/>
      <c r="DB49" s="121"/>
      <c r="DC49" s="211"/>
      <c r="DD49" s="162"/>
      <c r="DE49" s="38"/>
      <c r="DF49" s="183"/>
      <c r="DG49" s="144"/>
    </row>
    <row r="50" spans="1:112" s="39" customFormat="1" x14ac:dyDescent="0.45">
      <c r="A50" s="227"/>
      <c r="B50" s="47"/>
      <c r="C50" s="37"/>
      <c r="D50" s="38"/>
      <c r="E50" s="37"/>
      <c r="F50" s="38"/>
      <c r="G50" s="37"/>
      <c r="H50" s="69"/>
      <c r="I50" s="118"/>
      <c r="J50" s="47"/>
      <c r="K50" s="37"/>
      <c r="L50" s="38"/>
      <c r="M50" s="37"/>
      <c r="N50" s="38"/>
      <c r="O50" s="37"/>
      <c r="P50" s="69"/>
      <c r="Q50" s="118"/>
      <c r="R50" s="47"/>
      <c r="S50" s="37"/>
      <c r="T50" s="38"/>
      <c r="U50" s="37"/>
      <c r="V50" s="38"/>
      <c r="W50" s="37"/>
      <c r="X50" s="69"/>
      <c r="Y50" s="118"/>
      <c r="Z50" s="47"/>
      <c r="AA50" s="37"/>
      <c r="AB50" s="38"/>
      <c r="AC50" s="37"/>
      <c r="AD50" s="38"/>
      <c r="AE50" s="37"/>
      <c r="AF50" s="69"/>
      <c r="AG50" s="118"/>
      <c r="AH50" s="47"/>
      <c r="AI50" s="37"/>
      <c r="AJ50" s="38"/>
      <c r="AK50" s="37"/>
      <c r="AL50" s="38"/>
      <c r="AM50" s="37"/>
      <c r="AN50" s="69"/>
      <c r="AO50" s="118"/>
      <c r="AP50" s="47"/>
      <c r="AQ50" s="37"/>
      <c r="AR50" s="38"/>
      <c r="AS50" s="37"/>
      <c r="AT50" s="38"/>
      <c r="AU50" s="37"/>
      <c r="AV50" s="69"/>
      <c r="AW50" s="118"/>
      <c r="AX50" s="47"/>
      <c r="AY50" s="37"/>
      <c r="AZ50" s="38"/>
      <c r="BA50" s="37"/>
      <c r="BB50" s="38"/>
      <c r="BC50" s="37"/>
      <c r="BD50" s="69"/>
      <c r="BE50" s="118"/>
      <c r="BF50" s="47"/>
      <c r="BG50" s="37"/>
      <c r="BH50" s="38"/>
      <c r="BI50" s="37"/>
      <c r="BJ50" s="38"/>
      <c r="BK50" s="37"/>
      <c r="BL50" s="69"/>
      <c r="BM50" s="118"/>
      <c r="BN50" s="47"/>
      <c r="BO50" s="37"/>
      <c r="BP50" s="38"/>
      <c r="BQ50" s="37"/>
      <c r="BR50" s="38"/>
      <c r="BS50" s="37"/>
      <c r="BT50" s="69"/>
      <c r="BU50" s="118"/>
      <c r="BV50" s="47"/>
      <c r="BW50" s="37"/>
      <c r="BX50" s="38"/>
      <c r="BY50" s="37"/>
      <c r="BZ50" s="38"/>
      <c r="CA50" s="37"/>
      <c r="CB50" s="69"/>
      <c r="CC50" s="118"/>
      <c r="CD50" s="47"/>
      <c r="CE50" s="37"/>
      <c r="CF50" s="38"/>
      <c r="CG50" s="37"/>
      <c r="CH50" s="38"/>
      <c r="CI50" s="37"/>
      <c r="CJ50" s="69"/>
      <c r="CK50" s="118"/>
      <c r="CL50" s="47"/>
      <c r="CM50" s="37"/>
      <c r="CN50" s="38"/>
      <c r="CO50" s="37"/>
      <c r="CP50" s="38"/>
      <c r="CQ50" s="37"/>
      <c r="CR50" s="69"/>
      <c r="CS50" s="118"/>
      <c r="CT50" s="47"/>
      <c r="CU50" s="37"/>
      <c r="CV50" s="38"/>
      <c r="CW50" s="37"/>
      <c r="CX50" s="38"/>
      <c r="CY50" s="37"/>
      <c r="CZ50" s="69"/>
      <c r="DA50" s="118"/>
      <c r="DB50" s="121"/>
      <c r="DC50" s="211"/>
      <c r="DD50" s="162"/>
      <c r="DE50" s="38"/>
      <c r="DF50" s="183"/>
      <c r="DG50" s="144"/>
    </row>
    <row r="51" spans="1:112" s="39" customFormat="1" x14ac:dyDescent="0.45">
      <c r="A51" s="227"/>
      <c r="B51" s="112"/>
      <c r="C51" s="91"/>
      <c r="D51" s="92"/>
      <c r="E51" s="91"/>
      <c r="F51" s="92"/>
      <c r="G51" s="91"/>
      <c r="H51" s="113"/>
      <c r="I51" s="118"/>
      <c r="J51" s="112"/>
      <c r="K51" s="91"/>
      <c r="L51" s="92"/>
      <c r="M51" s="91"/>
      <c r="N51" s="92"/>
      <c r="O51" s="91"/>
      <c r="P51" s="113"/>
      <c r="Q51" s="118"/>
      <c r="R51" s="112"/>
      <c r="S51" s="91"/>
      <c r="T51" s="92"/>
      <c r="U51" s="91"/>
      <c r="V51" s="92"/>
      <c r="W51" s="91"/>
      <c r="X51" s="113"/>
      <c r="Y51" s="118"/>
      <c r="Z51" s="112"/>
      <c r="AA51" s="91"/>
      <c r="AB51" s="92"/>
      <c r="AC51" s="91"/>
      <c r="AD51" s="92"/>
      <c r="AE51" s="91"/>
      <c r="AF51" s="113"/>
      <c r="AG51" s="118"/>
      <c r="AH51" s="112"/>
      <c r="AI51" s="91"/>
      <c r="AJ51" s="92"/>
      <c r="AK51" s="91"/>
      <c r="AL51" s="92"/>
      <c r="AM51" s="91"/>
      <c r="AN51" s="113"/>
      <c r="AO51" s="118"/>
      <c r="AP51" s="112"/>
      <c r="AQ51" s="91"/>
      <c r="AR51" s="92"/>
      <c r="AS51" s="91"/>
      <c r="AT51" s="92"/>
      <c r="AU51" s="91"/>
      <c r="AV51" s="113"/>
      <c r="AW51" s="118"/>
      <c r="AX51" s="112"/>
      <c r="AY51" s="91"/>
      <c r="AZ51" s="92"/>
      <c r="BA51" s="91"/>
      <c r="BB51" s="92"/>
      <c r="BC51" s="91"/>
      <c r="BD51" s="113"/>
      <c r="BE51" s="118"/>
      <c r="BF51" s="112"/>
      <c r="BG51" s="91"/>
      <c r="BH51" s="92"/>
      <c r="BI51" s="91"/>
      <c r="BJ51" s="92"/>
      <c r="BK51" s="91"/>
      <c r="BL51" s="113"/>
      <c r="BM51" s="118"/>
      <c r="BN51" s="112"/>
      <c r="BO51" s="91"/>
      <c r="BP51" s="92"/>
      <c r="BQ51" s="91"/>
      <c r="BR51" s="92"/>
      <c r="BS51" s="91"/>
      <c r="BT51" s="113"/>
      <c r="BU51" s="118"/>
      <c r="BV51" s="112"/>
      <c r="BW51" s="91"/>
      <c r="BX51" s="92"/>
      <c r="BY51" s="91"/>
      <c r="BZ51" s="92"/>
      <c r="CA51" s="91"/>
      <c r="CB51" s="113"/>
      <c r="CC51" s="118"/>
      <c r="CD51" s="112"/>
      <c r="CE51" s="91"/>
      <c r="CF51" s="92"/>
      <c r="CG51" s="91"/>
      <c r="CH51" s="92"/>
      <c r="CI51" s="91"/>
      <c r="CJ51" s="113"/>
      <c r="CK51" s="118"/>
      <c r="CL51" s="112"/>
      <c r="CM51" s="91"/>
      <c r="CN51" s="92"/>
      <c r="CO51" s="91"/>
      <c r="CP51" s="92"/>
      <c r="CQ51" s="91"/>
      <c r="CR51" s="113"/>
      <c r="CS51" s="118"/>
      <c r="CT51" s="112"/>
      <c r="CU51" s="91"/>
      <c r="CV51" s="92"/>
      <c r="CW51" s="91"/>
      <c r="CX51" s="92"/>
      <c r="CY51" s="91"/>
      <c r="CZ51" s="113"/>
      <c r="DA51" s="118"/>
      <c r="DB51" s="119"/>
      <c r="DC51" s="212"/>
      <c r="DD51" s="163"/>
      <c r="DE51" s="92"/>
      <c r="DF51" s="184"/>
      <c r="DG51" s="213"/>
    </row>
    <row r="52" spans="1:112" x14ac:dyDescent="0.45">
      <c r="A52" s="118"/>
      <c r="B52" s="48"/>
      <c r="C52" s="6"/>
      <c r="D52" s="3"/>
      <c r="E52" s="6"/>
      <c r="F52" s="3"/>
      <c r="G52" s="6"/>
      <c r="H52" s="49"/>
      <c r="I52" s="118"/>
      <c r="J52" s="48"/>
      <c r="K52" s="6"/>
      <c r="L52" s="3"/>
      <c r="M52" s="6"/>
      <c r="N52" s="3"/>
      <c r="O52" s="6"/>
      <c r="P52" s="49"/>
      <c r="Q52" s="118"/>
      <c r="R52" s="48"/>
      <c r="S52" s="6"/>
      <c r="T52" s="3"/>
      <c r="U52" s="6"/>
      <c r="V52" s="3"/>
      <c r="W52" s="6"/>
      <c r="X52" s="49"/>
      <c r="Y52" s="118"/>
      <c r="Z52" s="48"/>
      <c r="AA52" s="6"/>
      <c r="AB52" s="3"/>
      <c r="AC52" s="6"/>
      <c r="AD52" s="3"/>
      <c r="AE52" s="6"/>
      <c r="AF52" s="49"/>
      <c r="AG52" s="118"/>
      <c r="AH52" s="48"/>
      <c r="AI52" s="6"/>
      <c r="AJ52" s="3"/>
      <c r="AK52" s="6"/>
      <c r="AL52" s="3"/>
      <c r="AM52" s="6"/>
      <c r="AN52" s="49"/>
      <c r="AO52" s="118"/>
      <c r="AP52" s="48"/>
      <c r="AQ52" s="6"/>
      <c r="AR52" s="3"/>
      <c r="AS52" s="6"/>
      <c r="AT52" s="3"/>
      <c r="AU52" s="6"/>
      <c r="AV52" s="49"/>
      <c r="AW52" s="118"/>
      <c r="AX52" s="48"/>
      <c r="AY52" s="6"/>
      <c r="AZ52" s="3"/>
      <c r="BA52" s="6"/>
      <c r="BB52" s="3"/>
      <c r="BC52" s="6"/>
      <c r="BD52" s="49"/>
      <c r="BE52" s="118"/>
      <c r="BF52" s="48"/>
      <c r="BG52" s="6"/>
      <c r="BH52" s="3"/>
      <c r="BI52" s="6"/>
      <c r="BJ52" s="3"/>
      <c r="BK52" s="6"/>
      <c r="BL52" s="49"/>
      <c r="BM52" s="118"/>
      <c r="BN52" s="48"/>
      <c r="BO52" s="6"/>
      <c r="BP52" s="3"/>
      <c r="BQ52" s="6"/>
      <c r="BR52" s="3"/>
      <c r="BS52" s="6"/>
      <c r="BT52" s="61"/>
      <c r="BU52" s="118"/>
      <c r="BV52" s="48"/>
      <c r="BW52" s="6"/>
      <c r="BX52" s="3"/>
      <c r="BY52" s="6"/>
      <c r="BZ52" s="3"/>
      <c r="CA52" s="6"/>
      <c r="CB52" s="49"/>
      <c r="CC52" s="118"/>
      <c r="CD52" s="48"/>
      <c r="CE52" s="6"/>
      <c r="CF52" s="3"/>
      <c r="CG52" s="6"/>
      <c r="CH52" s="3"/>
      <c r="CI52" s="6"/>
      <c r="CJ52" s="49"/>
      <c r="CK52" s="118"/>
      <c r="CL52" s="48"/>
      <c r="CM52" s="6"/>
      <c r="CN52" s="3"/>
      <c r="CO52" s="6"/>
      <c r="CP52" s="3"/>
      <c r="CQ52" s="6"/>
      <c r="CR52" s="49"/>
      <c r="CS52" s="118"/>
      <c r="CT52" s="48"/>
      <c r="CU52" s="6"/>
      <c r="CV52" s="3"/>
      <c r="CW52" s="6"/>
      <c r="CX52" s="3"/>
      <c r="CY52" s="6"/>
      <c r="CZ52" s="49"/>
      <c r="DA52" s="118"/>
      <c r="DB52" s="117"/>
      <c r="DC52" s="51"/>
      <c r="DD52" s="17"/>
      <c r="DE52" s="17"/>
      <c r="DF52" s="145"/>
      <c r="DG52" s="49"/>
    </row>
    <row r="53" spans="1:112" x14ac:dyDescent="0.45">
      <c r="A53" s="118"/>
      <c r="B53" s="48"/>
      <c r="C53" s="6"/>
      <c r="D53" s="3"/>
      <c r="E53" s="6"/>
      <c r="F53" s="3"/>
      <c r="G53" s="6"/>
      <c r="H53" s="49"/>
      <c r="I53" s="118"/>
      <c r="J53" s="48"/>
      <c r="K53" s="6"/>
      <c r="L53" s="3"/>
      <c r="M53" s="6"/>
      <c r="N53" s="3"/>
      <c r="O53" s="6"/>
      <c r="P53" s="49"/>
      <c r="Q53" s="118"/>
      <c r="R53" s="48"/>
      <c r="S53" s="6"/>
      <c r="T53" s="3"/>
      <c r="U53" s="6"/>
      <c r="V53" s="3"/>
      <c r="W53" s="6"/>
      <c r="X53" s="49"/>
      <c r="Y53" s="118"/>
      <c r="Z53" s="48"/>
      <c r="AA53" s="6"/>
      <c r="AB53" s="3"/>
      <c r="AC53" s="6"/>
      <c r="AD53" s="3"/>
      <c r="AE53" s="6"/>
      <c r="AF53" s="49"/>
      <c r="AG53" s="118"/>
      <c r="AH53" s="48"/>
      <c r="AI53" s="6"/>
      <c r="AJ53" s="3"/>
      <c r="AK53" s="6"/>
      <c r="AL53" s="3"/>
      <c r="AM53" s="6"/>
      <c r="AN53" s="49"/>
      <c r="AO53" s="118"/>
      <c r="AP53" s="48"/>
      <c r="AQ53" s="6"/>
      <c r="AR53" s="3"/>
      <c r="AS53" s="6"/>
      <c r="AT53" s="3"/>
      <c r="AU53" s="6"/>
      <c r="AV53" s="49"/>
      <c r="AW53" s="118"/>
      <c r="AX53" s="48"/>
      <c r="AY53" s="6"/>
      <c r="AZ53" s="3"/>
      <c r="BA53" s="6"/>
      <c r="BB53" s="3"/>
      <c r="BC53" s="6"/>
      <c r="BD53" s="49"/>
      <c r="BE53" s="118"/>
      <c r="BF53" s="48"/>
      <c r="BG53" s="6"/>
      <c r="BH53" s="3"/>
      <c r="BI53" s="6"/>
      <c r="BJ53" s="3"/>
      <c r="BK53" s="6"/>
      <c r="BL53" s="49"/>
      <c r="BM53" s="118"/>
      <c r="BN53" s="48"/>
      <c r="BO53" s="6"/>
      <c r="BP53" s="3"/>
      <c r="BQ53" s="6"/>
      <c r="BR53" s="3"/>
      <c r="BS53" s="6"/>
      <c r="BT53" s="61"/>
      <c r="BU53" s="118"/>
      <c r="BV53" s="48"/>
      <c r="BW53" s="6"/>
      <c r="BX53" s="3"/>
      <c r="BY53" s="6"/>
      <c r="BZ53" s="3"/>
      <c r="CA53" s="6"/>
      <c r="CB53" s="49"/>
      <c r="CC53" s="118"/>
      <c r="CD53" s="48"/>
      <c r="CE53" s="6"/>
      <c r="CF53" s="3"/>
      <c r="CG53" s="6"/>
      <c r="CH53" s="3"/>
      <c r="CI53" s="6"/>
      <c r="CJ53" s="49"/>
      <c r="CK53" s="118"/>
      <c r="CL53" s="48"/>
      <c r="CM53" s="6"/>
      <c r="CN53" s="3"/>
      <c r="CO53" s="6"/>
      <c r="CP53" s="3"/>
      <c r="CQ53" s="6"/>
      <c r="CR53" s="49"/>
      <c r="CS53" s="118"/>
      <c r="CT53" s="48"/>
      <c r="CU53" s="6"/>
      <c r="CV53" s="3"/>
      <c r="CW53" s="6"/>
      <c r="CX53" s="3"/>
      <c r="CY53" s="6"/>
      <c r="CZ53" s="49"/>
      <c r="DA53" s="118"/>
      <c r="DB53" s="117"/>
      <c r="DC53" s="51"/>
      <c r="DD53" s="17"/>
      <c r="DE53" s="17"/>
      <c r="DF53" s="145"/>
      <c r="DG53" s="49"/>
    </row>
    <row r="54" spans="1:112" x14ac:dyDescent="0.45">
      <c r="A54" s="118"/>
      <c r="B54" s="48"/>
      <c r="C54" s="6"/>
      <c r="D54" s="3"/>
      <c r="E54" s="6"/>
      <c r="F54" s="3"/>
      <c r="G54" s="6"/>
      <c r="H54" s="49"/>
      <c r="I54" s="118"/>
      <c r="J54" s="48"/>
      <c r="K54" s="6"/>
      <c r="L54" s="3"/>
      <c r="M54" s="6"/>
      <c r="N54" s="3"/>
      <c r="O54" s="6"/>
      <c r="P54" s="49"/>
      <c r="R54" s="48"/>
      <c r="S54" s="6"/>
      <c r="T54" s="3"/>
      <c r="U54" s="6"/>
      <c r="V54" s="3"/>
      <c r="W54" s="6"/>
      <c r="X54" s="49"/>
      <c r="Y54" s="118"/>
      <c r="Z54" s="48"/>
      <c r="AA54" s="6"/>
      <c r="AB54" s="3"/>
      <c r="AC54" s="6"/>
      <c r="AD54" s="3"/>
      <c r="AE54" s="6"/>
      <c r="AF54" s="49"/>
      <c r="AH54" s="48"/>
      <c r="AI54" s="6"/>
      <c r="AJ54" s="3"/>
      <c r="AK54" s="6"/>
      <c r="AL54" s="3"/>
      <c r="AM54" s="6"/>
      <c r="AN54" s="49"/>
      <c r="AO54" s="118"/>
      <c r="AP54" s="48"/>
      <c r="AQ54" s="6"/>
      <c r="AR54" s="3"/>
      <c r="AS54" s="6"/>
      <c r="AT54" s="3"/>
      <c r="AU54" s="6"/>
      <c r="AV54" s="49"/>
      <c r="AX54" s="48"/>
      <c r="AY54" s="6"/>
      <c r="AZ54" s="3"/>
      <c r="BA54" s="6"/>
      <c r="BB54" s="3"/>
      <c r="BC54" s="6"/>
      <c r="BD54" s="49"/>
      <c r="BE54" s="118"/>
      <c r="BF54" s="48"/>
      <c r="BG54" s="6"/>
      <c r="BH54" s="3"/>
      <c r="BI54" s="6"/>
      <c r="BJ54" s="3"/>
      <c r="BK54" s="6"/>
      <c r="BL54" s="49"/>
      <c r="BM54" s="118"/>
      <c r="BN54" s="48"/>
      <c r="BO54" s="6"/>
      <c r="BP54" s="3"/>
      <c r="BQ54" s="6"/>
      <c r="BR54" s="3"/>
      <c r="BS54" s="6"/>
      <c r="BT54" s="61"/>
      <c r="BU54" s="118"/>
      <c r="BV54" s="48"/>
      <c r="BW54" s="6"/>
      <c r="BX54" s="3"/>
      <c r="BY54" s="6"/>
      <c r="BZ54" s="3"/>
      <c r="CA54" s="6"/>
      <c r="CB54" s="49"/>
      <c r="CC54" s="118"/>
      <c r="CD54" s="48"/>
      <c r="CE54" s="6"/>
      <c r="CF54" s="3"/>
      <c r="CG54" s="6"/>
      <c r="CH54" s="3"/>
      <c r="CI54" s="6"/>
      <c r="CJ54" s="49"/>
      <c r="CK54" s="118"/>
      <c r="CL54" s="48"/>
      <c r="CM54" s="6"/>
      <c r="CN54" s="3"/>
      <c r="CO54" s="6"/>
      <c r="CP54" s="3"/>
      <c r="CQ54" s="6"/>
      <c r="CR54" s="49"/>
      <c r="CS54" s="118"/>
      <c r="CT54" s="48"/>
      <c r="CU54" s="6"/>
      <c r="CV54" s="3"/>
      <c r="CW54" s="6"/>
      <c r="CX54" s="3"/>
      <c r="CY54" s="6"/>
      <c r="CZ54" s="49"/>
      <c r="DB54" s="117"/>
      <c r="DC54" s="51"/>
      <c r="DD54" s="17"/>
      <c r="DE54" s="17"/>
      <c r="DF54" s="145"/>
      <c r="DG54" s="49"/>
    </row>
    <row r="55" spans="1:112" x14ac:dyDescent="0.45">
      <c r="B55" s="48"/>
      <c r="C55" s="6"/>
      <c r="D55" s="3"/>
      <c r="E55" s="6"/>
      <c r="F55" s="3"/>
      <c r="G55" s="6"/>
      <c r="H55" s="49"/>
      <c r="J55" s="48"/>
      <c r="K55" s="6"/>
      <c r="L55" s="3"/>
      <c r="M55" s="6"/>
      <c r="N55" s="3"/>
      <c r="O55" s="6"/>
      <c r="P55" s="49"/>
      <c r="R55" s="48"/>
      <c r="S55" s="6"/>
      <c r="T55" s="3"/>
      <c r="U55" s="6"/>
      <c r="V55" s="3"/>
      <c r="W55" s="6"/>
      <c r="X55" s="49"/>
      <c r="Z55" s="48"/>
      <c r="AA55" s="6"/>
      <c r="AB55" s="3"/>
      <c r="AC55" s="6"/>
      <c r="AD55" s="3"/>
      <c r="AE55" s="6"/>
      <c r="AF55" s="49"/>
      <c r="AH55" s="48"/>
      <c r="AI55" s="6"/>
      <c r="AJ55" s="3"/>
      <c r="AK55" s="6"/>
      <c r="AL55" s="3"/>
      <c r="AM55" s="6"/>
      <c r="AN55" s="49"/>
      <c r="AP55" s="48"/>
      <c r="AQ55" s="6"/>
      <c r="AR55" s="3"/>
      <c r="AS55" s="6"/>
      <c r="AT55" s="3"/>
      <c r="AU55" s="6"/>
      <c r="AV55" s="49"/>
      <c r="AX55" s="48"/>
      <c r="AY55" s="6"/>
      <c r="AZ55" s="3"/>
      <c r="BA55" s="6"/>
      <c r="BB55" s="3"/>
      <c r="BC55" s="6"/>
      <c r="BD55" s="49"/>
      <c r="BF55" s="48"/>
      <c r="BG55" s="6"/>
      <c r="BH55" s="3"/>
      <c r="BI55" s="6"/>
      <c r="BJ55" s="3"/>
      <c r="BK55" s="6"/>
      <c r="BL55" s="49"/>
      <c r="BN55" s="48"/>
      <c r="BO55" s="6"/>
      <c r="BP55" s="3"/>
      <c r="BQ55" s="6"/>
      <c r="BR55" s="3"/>
      <c r="BS55" s="6"/>
      <c r="BT55" s="61"/>
      <c r="BV55" s="48"/>
      <c r="BW55" s="6"/>
      <c r="BX55" s="3"/>
      <c r="BY55" s="6"/>
      <c r="BZ55" s="3"/>
      <c r="CA55" s="6"/>
      <c r="CB55" s="49"/>
      <c r="CD55" s="48"/>
      <c r="CE55" s="6"/>
      <c r="CF55" s="3"/>
      <c r="CG55" s="6"/>
      <c r="CH55" s="3"/>
      <c r="CI55" s="6"/>
      <c r="CJ55" s="49"/>
      <c r="CL55" s="48"/>
      <c r="CM55" s="6"/>
      <c r="CN55" s="3"/>
      <c r="CO55" s="6"/>
      <c r="CP55" s="3"/>
      <c r="CQ55" s="6"/>
      <c r="CR55" s="49"/>
      <c r="CT55" s="48"/>
      <c r="CU55" s="6"/>
      <c r="CV55" s="3"/>
      <c r="CW55" s="6"/>
      <c r="CX55" s="3"/>
      <c r="CY55" s="6"/>
      <c r="CZ55" s="49"/>
      <c r="DB55" s="117"/>
      <c r="DC55" s="51"/>
      <c r="DD55" s="17"/>
      <c r="DE55" s="17"/>
      <c r="DF55" s="145"/>
      <c r="DG55" s="49"/>
    </row>
    <row r="56" spans="1:112" x14ac:dyDescent="0.45">
      <c r="B56" s="48"/>
      <c r="C56" s="6"/>
      <c r="D56" s="3"/>
      <c r="E56" s="6"/>
      <c r="F56" s="3"/>
      <c r="G56" s="6"/>
      <c r="H56" s="49"/>
      <c r="J56" s="48"/>
      <c r="K56" s="6"/>
      <c r="L56" s="3"/>
      <c r="M56" s="6"/>
      <c r="N56" s="3"/>
      <c r="O56" s="6"/>
      <c r="P56" s="49"/>
      <c r="R56" s="48"/>
      <c r="S56" s="6"/>
      <c r="T56" s="3"/>
      <c r="U56" s="6"/>
      <c r="V56" s="3"/>
      <c r="W56" s="6"/>
      <c r="X56" s="49"/>
      <c r="Z56" s="48"/>
      <c r="AA56" s="6"/>
      <c r="AB56" s="3"/>
      <c r="AC56" s="6"/>
      <c r="AD56" s="3"/>
      <c r="AE56" s="6"/>
      <c r="AF56" s="49"/>
      <c r="AH56" s="48"/>
      <c r="AI56" s="6"/>
      <c r="AJ56" s="3"/>
      <c r="AK56" s="6"/>
      <c r="AL56" s="3"/>
      <c r="AM56" s="6"/>
      <c r="AN56" s="49"/>
      <c r="AP56" s="48"/>
      <c r="AQ56" s="6"/>
      <c r="AR56" s="3"/>
      <c r="AS56" s="6"/>
      <c r="AT56" s="3"/>
      <c r="AU56" s="6"/>
      <c r="AV56" s="49"/>
      <c r="AX56" s="48"/>
      <c r="AY56" s="6"/>
      <c r="AZ56" s="3"/>
      <c r="BA56" s="6"/>
      <c r="BB56" s="3"/>
      <c r="BC56" s="6"/>
      <c r="BD56" s="49"/>
      <c r="BF56" s="48"/>
      <c r="BG56" s="6"/>
      <c r="BH56" s="3"/>
      <c r="BI56" s="6"/>
      <c r="BJ56" s="3"/>
      <c r="BK56" s="6"/>
      <c r="BL56" s="49"/>
      <c r="BN56" s="48"/>
      <c r="BO56" s="6"/>
      <c r="BP56" s="3"/>
      <c r="BQ56" s="6"/>
      <c r="BR56" s="3"/>
      <c r="BS56" s="6"/>
      <c r="BT56" s="61"/>
      <c r="BV56" s="48"/>
      <c r="BW56" s="6"/>
      <c r="BX56" s="3"/>
      <c r="BY56" s="6"/>
      <c r="BZ56" s="3"/>
      <c r="CA56" s="6"/>
      <c r="CB56" s="49"/>
      <c r="CD56" s="48"/>
      <c r="CE56" s="6"/>
      <c r="CF56" s="3"/>
      <c r="CG56" s="6"/>
      <c r="CH56" s="3"/>
      <c r="CI56" s="6"/>
      <c r="CJ56" s="49"/>
      <c r="CL56" s="48"/>
      <c r="CM56" s="6"/>
      <c r="CN56" s="3"/>
      <c r="CO56" s="6"/>
      <c r="CP56" s="3"/>
      <c r="CQ56" s="6"/>
      <c r="CR56" s="49"/>
      <c r="CT56" s="48"/>
      <c r="CU56" s="6"/>
      <c r="CV56" s="3"/>
      <c r="CW56" s="6"/>
      <c r="CX56" s="3"/>
      <c r="CY56" s="6"/>
      <c r="CZ56" s="49"/>
      <c r="DB56" s="128"/>
      <c r="DC56" s="51"/>
      <c r="DD56" s="17"/>
      <c r="DE56" s="17"/>
      <c r="DF56" s="145"/>
      <c r="DG56" s="49"/>
    </row>
    <row r="57" spans="1:112" x14ac:dyDescent="0.45">
      <c r="B57" s="48"/>
      <c r="C57" s="6"/>
      <c r="D57" s="3"/>
      <c r="E57" s="6"/>
      <c r="F57" s="3"/>
      <c r="G57" s="6"/>
      <c r="H57" s="49"/>
      <c r="J57" s="48"/>
      <c r="K57" s="6"/>
      <c r="L57" s="3"/>
      <c r="M57" s="6"/>
      <c r="N57" s="3"/>
      <c r="O57" s="6"/>
      <c r="P57" s="49"/>
      <c r="R57" s="48"/>
      <c r="S57" s="6"/>
      <c r="T57" s="3"/>
      <c r="U57" s="6"/>
      <c r="V57" s="3"/>
      <c r="W57" s="6"/>
      <c r="X57" s="49"/>
      <c r="Z57" s="48"/>
      <c r="AA57" s="6"/>
      <c r="AB57" s="3"/>
      <c r="AC57" s="6"/>
      <c r="AD57" s="3"/>
      <c r="AE57" s="6"/>
      <c r="AF57" s="49"/>
      <c r="AH57" s="48"/>
      <c r="AI57" s="6"/>
      <c r="AJ57" s="3"/>
      <c r="AK57" s="6"/>
      <c r="AL57" s="3"/>
      <c r="AM57" s="6"/>
      <c r="AN57" s="49"/>
      <c r="AP57" s="48"/>
      <c r="AQ57" s="6"/>
      <c r="AR57" s="3"/>
      <c r="AS57" s="6"/>
      <c r="AT57" s="3"/>
      <c r="AU57" s="6"/>
      <c r="AV57" s="49"/>
      <c r="AX57" s="48"/>
      <c r="AY57" s="6"/>
      <c r="AZ57" s="3"/>
      <c r="BA57" s="6"/>
      <c r="BB57" s="3"/>
      <c r="BC57" s="6"/>
      <c r="BD57" s="49"/>
      <c r="BF57" s="48"/>
      <c r="BG57" s="6"/>
      <c r="BH57" s="3"/>
      <c r="BI57" s="6"/>
      <c r="BJ57" s="3"/>
      <c r="BK57" s="6"/>
      <c r="BL57" s="49"/>
      <c r="BN57" s="48"/>
      <c r="BO57" s="6"/>
      <c r="BP57" s="3"/>
      <c r="BQ57" s="6"/>
      <c r="BR57" s="3"/>
      <c r="BS57" s="6"/>
      <c r="BT57" s="61"/>
      <c r="BV57" s="48"/>
      <c r="BW57" s="6"/>
      <c r="BX57" s="3"/>
      <c r="BY57" s="6"/>
      <c r="BZ57" s="3"/>
      <c r="CA57" s="6"/>
      <c r="CB57" s="49"/>
      <c r="CD57" s="48"/>
      <c r="CE57" s="6"/>
      <c r="CF57" s="3"/>
      <c r="CG57" s="6"/>
      <c r="CH57" s="3"/>
      <c r="CI57" s="6"/>
      <c r="CJ57" s="49"/>
      <c r="CL57" s="48"/>
      <c r="CM57" s="6"/>
      <c r="CN57" s="3"/>
      <c r="CO57" s="6"/>
      <c r="CP57" s="3"/>
      <c r="CQ57" s="6"/>
      <c r="CR57" s="49"/>
      <c r="CT57" s="48"/>
      <c r="CU57" s="6"/>
      <c r="CV57" s="3"/>
      <c r="CW57" s="6"/>
      <c r="CX57" s="3"/>
      <c r="CY57" s="6"/>
      <c r="CZ57" s="49"/>
      <c r="DB57" s="128"/>
      <c r="DC57" s="51"/>
      <c r="DD57" s="17"/>
      <c r="DE57" s="17"/>
      <c r="DF57" s="145"/>
      <c r="DG57" s="49"/>
    </row>
    <row r="58" spans="1:112" x14ac:dyDescent="0.45">
      <c r="B58" s="48"/>
      <c r="C58" s="6"/>
      <c r="D58" s="3"/>
      <c r="E58" s="6"/>
      <c r="F58" s="3"/>
      <c r="G58" s="6"/>
      <c r="H58" s="49"/>
      <c r="J58" s="48"/>
      <c r="K58" s="6"/>
      <c r="L58" s="3"/>
      <c r="M58" s="6"/>
      <c r="N58" s="3"/>
      <c r="O58" s="6"/>
      <c r="P58" s="49"/>
      <c r="R58" s="48"/>
      <c r="S58" s="6"/>
      <c r="T58" s="3"/>
      <c r="U58" s="6"/>
      <c r="V58" s="3"/>
      <c r="W58" s="6"/>
      <c r="X58" s="49"/>
      <c r="Z58" s="48"/>
      <c r="AA58" s="6"/>
      <c r="AB58" s="3"/>
      <c r="AC58" s="6"/>
      <c r="AD58" s="3"/>
      <c r="AE58" s="6"/>
      <c r="AF58" s="49"/>
      <c r="AH58" s="48"/>
      <c r="AI58" s="6"/>
      <c r="AJ58" s="3"/>
      <c r="AK58" s="6"/>
      <c r="AL58" s="3"/>
      <c r="AM58" s="6"/>
      <c r="AN58" s="49"/>
      <c r="AP58" s="48"/>
      <c r="AQ58" s="6"/>
      <c r="AR58" s="3"/>
      <c r="AS58" s="6"/>
      <c r="AT58" s="3"/>
      <c r="AU58" s="6"/>
      <c r="AV58" s="49"/>
      <c r="AX58" s="48"/>
      <c r="AY58" s="6"/>
      <c r="AZ58" s="3"/>
      <c r="BA58" s="6"/>
      <c r="BB58" s="3"/>
      <c r="BC58" s="6"/>
      <c r="BD58" s="49"/>
      <c r="BF58" s="48"/>
      <c r="BG58" s="6"/>
      <c r="BH58" s="3"/>
      <c r="BI58" s="6"/>
      <c r="BJ58" s="3"/>
      <c r="BK58" s="6"/>
      <c r="BL58" s="49"/>
      <c r="BN58" s="48"/>
      <c r="BO58" s="6"/>
      <c r="BP58" s="3"/>
      <c r="BQ58" s="6"/>
      <c r="BR58" s="3"/>
      <c r="BS58" s="6"/>
      <c r="BT58" s="61"/>
      <c r="BV58" s="48"/>
      <c r="BW58" s="6"/>
      <c r="BX58" s="3"/>
      <c r="BY58" s="6"/>
      <c r="BZ58" s="3"/>
      <c r="CA58" s="6"/>
      <c r="CB58" s="49"/>
      <c r="CD58" s="48"/>
      <c r="CE58" s="6"/>
      <c r="CF58" s="3"/>
      <c r="CG58" s="6"/>
      <c r="CH58" s="3"/>
      <c r="CI58" s="6"/>
      <c r="CJ58" s="49"/>
      <c r="CL58" s="48"/>
      <c r="CM58" s="6"/>
      <c r="CN58" s="3"/>
      <c r="CO58" s="6"/>
      <c r="CP58" s="3"/>
      <c r="CQ58" s="6"/>
      <c r="CR58" s="49"/>
      <c r="CT58" s="48"/>
      <c r="CU58" s="6"/>
      <c r="CV58" s="3"/>
      <c r="CW58" s="6"/>
      <c r="CX58" s="3"/>
      <c r="CY58" s="6"/>
      <c r="CZ58" s="49"/>
      <c r="DB58" s="128"/>
      <c r="DC58" s="51"/>
      <c r="DD58" s="17"/>
      <c r="DE58" s="17"/>
      <c r="DF58" s="145"/>
      <c r="DG58" s="49"/>
    </row>
    <row r="59" spans="1:112" ht="14.65" thickBot="1" x14ac:dyDescent="0.5">
      <c r="B59" s="48"/>
      <c r="C59" s="6"/>
      <c r="D59" s="3"/>
      <c r="E59" s="6"/>
      <c r="F59" s="3"/>
      <c r="G59" s="6"/>
      <c r="H59" s="49"/>
      <c r="J59" s="48"/>
      <c r="K59" s="6"/>
      <c r="L59" s="3"/>
      <c r="M59" s="6"/>
      <c r="N59" s="3"/>
      <c r="O59" s="6"/>
      <c r="P59" s="49"/>
      <c r="R59" s="48"/>
      <c r="S59" s="6"/>
      <c r="T59" s="3"/>
      <c r="U59" s="6"/>
      <c r="V59" s="3"/>
      <c r="W59" s="6"/>
      <c r="X59" s="49"/>
      <c r="Z59" s="48"/>
      <c r="AA59" s="6"/>
      <c r="AB59" s="3"/>
      <c r="AC59" s="6"/>
      <c r="AD59" s="3"/>
      <c r="AE59" s="6"/>
      <c r="AF59" s="49"/>
      <c r="AH59" s="48"/>
      <c r="AI59" s="6"/>
      <c r="AJ59" s="3"/>
      <c r="AK59" s="6"/>
      <c r="AL59" s="3"/>
      <c r="AM59" s="6"/>
      <c r="AN59" s="49"/>
      <c r="AP59" s="48"/>
      <c r="AQ59" s="6"/>
      <c r="AR59" s="3"/>
      <c r="AS59" s="6"/>
      <c r="AT59" s="3"/>
      <c r="AU59" s="6"/>
      <c r="AV59" s="49"/>
      <c r="AX59" s="48"/>
      <c r="AY59" s="6"/>
      <c r="AZ59" s="3"/>
      <c r="BA59" s="6"/>
      <c r="BB59" s="3"/>
      <c r="BC59" s="6"/>
      <c r="BD59" s="49"/>
      <c r="BF59" s="48"/>
      <c r="BG59" s="6"/>
      <c r="BH59" s="3"/>
      <c r="BI59" s="6"/>
      <c r="BJ59" s="3"/>
      <c r="BK59" s="6"/>
      <c r="BL59" s="49"/>
      <c r="BN59" s="48"/>
      <c r="BO59" s="6"/>
      <c r="BP59" s="3"/>
      <c r="BQ59" s="6"/>
      <c r="BR59" s="3"/>
      <c r="BS59" s="6"/>
      <c r="BT59" s="61"/>
      <c r="BV59" s="48"/>
      <c r="BW59" s="6"/>
      <c r="BX59" s="3"/>
      <c r="BY59" s="6"/>
      <c r="BZ59" s="3"/>
      <c r="CA59" s="6"/>
      <c r="CB59" s="49"/>
      <c r="CD59" s="48"/>
      <c r="CE59" s="6"/>
      <c r="CF59" s="3"/>
      <c r="CG59" s="6"/>
      <c r="CH59" s="3"/>
      <c r="CI59" s="6"/>
      <c r="CJ59" s="49"/>
      <c r="CL59" s="48"/>
      <c r="CM59" s="6"/>
      <c r="CN59" s="3"/>
      <c r="CO59" s="6"/>
      <c r="CP59" s="3"/>
      <c r="CQ59" s="6"/>
      <c r="CR59" s="49"/>
      <c r="CT59" s="48"/>
      <c r="CU59" s="6"/>
      <c r="CV59" s="3"/>
      <c r="CW59" s="6"/>
      <c r="CX59" s="3"/>
      <c r="CY59" s="6"/>
      <c r="CZ59" s="49"/>
      <c r="DB59" s="128"/>
      <c r="DC59" s="54"/>
      <c r="DD59" s="126"/>
      <c r="DE59" s="126"/>
      <c r="DF59" s="57"/>
      <c r="DG59" s="59"/>
    </row>
    <row r="60" spans="1:112" ht="14.65" thickBot="1" x14ac:dyDescent="0.5">
      <c r="B60" s="48"/>
      <c r="C60" s="6"/>
      <c r="D60" s="3"/>
      <c r="E60" s="6"/>
      <c r="F60" s="3"/>
      <c r="G60" s="6"/>
      <c r="H60" s="49"/>
      <c r="J60" s="48"/>
      <c r="K60" s="6"/>
      <c r="L60" s="3"/>
      <c r="M60" s="6"/>
      <c r="N60" s="3"/>
      <c r="O60" s="6"/>
      <c r="P60" s="49"/>
      <c r="R60" s="48"/>
      <c r="S60" s="6"/>
      <c r="T60" s="3"/>
      <c r="U60" s="6"/>
      <c r="V60" s="3"/>
      <c r="W60" s="6"/>
      <c r="X60" s="49"/>
      <c r="Z60" s="48"/>
      <c r="AA60" s="6"/>
      <c r="AB60" s="3"/>
      <c r="AC60" s="6"/>
      <c r="AD60" s="3"/>
      <c r="AE60" s="6"/>
      <c r="AF60" s="49"/>
      <c r="AH60" s="48"/>
      <c r="AI60" s="6"/>
      <c r="AJ60" s="3"/>
      <c r="AK60" s="6"/>
      <c r="AL60" s="3"/>
      <c r="AM60" s="6"/>
      <c r="AN60" s="49"/>
      <c r="AP60" s="48"/>
      <c r="AQ60" s="6"/>
      <c r="AR60" s="3"/>
      <c r="AS60" s="6"/>
      <c r="AT60" s="3"/>
      <c r="AU60" s="6"/>
      <c r="AV60" s="49"/>
      <c r="AX60" s="48"/>
      <c r="AY60" s="6"/>
      <c r="AZ60" s="3"/>
      <c r="BA60" s="6"/>
      <c r="BB60" s="3"/>
      <c r="BC60" s="6"/>
      <c r="BD60" s="49"/>
      <c r="BF60" s="48"/>
      <c r="BG60" s="6"/>
      <c r="BH60" s="3"/>
      <c r="BI60" s="6"/>
      <c r="BJ60" s="3"/>
      <c r="BK60" s="6"/>
      <c r="BL60" s="49"/>
      <c r="BN60" s="48"/>
      <c r="BO60" s="6"/>
      <c r="BP60" s="3"/>
      <c r="BQ60" s="6"/>
      <c r="BR60" s="3"/>
      <c r="BS60" s="6"/>
      <c r="BT60" s="61"/>
      <c r="BV60" s="48"/>
      <c r="BW60" s="6"/>
      <c r="BX60" s="3"/>
      <c r="BY60" s="6"/>
      <c r="BZ60" s="3"/>
      <c r="CA60" s="6"/>
      <c r="CB60" s="49"/>
      <c r="CD60" s="48"/>
      <c r="CE60" s="6"/>
      <c r="CF60" s="3"/>
      <c r="CG60" s="6"/>
      <c r="CH60" s="3"/>
      <c r="CI60" s="6"/>
      <c r="CJ60" s="49"/>
      <c r="CL60" s="48"/>
      <c r="CM60" s="6"/>
      <c r="CN60" s="3"/>
      <c r="CO60" s="6"/>
      <c r="CP60" s="3"/>
      <c r="CQ60" s="6"/>
      <c r="CR60" s="49"/>
      <c r="CT60" s="48"/>
      <c r="CU60" s="6"/>
      <c r="CV60" s="3"/>
      <c r="CW60" s="6"/>
      <c r="CX60" s="3"/>
      <c r="CY60" s="6"/>
      <c r="CZ60" s="49"/>
      <c r="DB60" s="128"/>
      <c r="DC60" s="222" t="s">
        <v>31</v>
      </c>
      <c r="DD60" s="223"/>
      <c r="DE60" s="223"/>
      <c r="DF60" s="223"/>
      <c r="DG60" s="224"/>
    </row>
    <row r="61" spans="1:112" x14ac:dyDescent="0.45">
      <c r="B61" s="50"/>
      <c r="C61" s="7"/>
      <c r="D61" s="4"/>
      <c r="E61" s="7"/>
      <c r="F61" s="4"/>
      <c r="G61" s="7"/>
      <c r="H61" s="49"/>
      <c r="J61" s="50"/>
      <c r="K61" s="7"/>
      <c r="L61" s="4"/>
      <c r="M61" s="7"/>
      <c r="N61" s="4"/>
      <c r="O61" s="7"/>
      <c r="P61" s="49"/>
      <c r="R61" s="50"/>
      <c r="S61" s="7"/>
      <c r="T61" s="4"/>
      <c r="U61" s="7"/>
      <c r="V61" s="4"/>
      <c r="W61" s="7"/>
      <c r="X61" s="49"/>
      <c r="Z61" s="50"/>
      <c r="AA61" s="7"/>
      <c r="AB61" s="4"/>
      <c r="AC61" s="7"/>
      <c r="AD61" s="4"/>
      <c r="AE61" s="7"/>
      <c r="AF61" s="49"/>
      <c r="AH61" s="50"/>
      <c r="AI61" s="7"/>
      <c r="AJ61" s="4"/>
      <c r="AK61" s="7"/>
      <c r="AL61" s="4"/>
      <c r="AM61" s="7"/>
      <c r="AN61" s="49"/>
      <c r="AP61" s="50"/>
      <c r="AQ61" s="7"/>
      <c r="AR61" s="4"/>
      <c r="AS61" s="7"/>
      <c r="AT61" s="4"/>
      <c r="AU61" s="7"/>
      <c r="AV61" s="49"/>
      <c r="AX61" s="50"/>
      <c r="AY61" s="7"/>
      <c r="AZ61" s="4"/>
      <c r="BA61" s="7"/>
      <c r="BB61" s="4"/>
      <c r="BC61" s="7"/>
      <c r="BD61" s="49"/>
      <c r="BF61" s="50"/>
      <c r="BG61" s="7"/>
      <c r="BH61" s="4"/>
      <c r="BI61" s="7"/>
      <c r="BJ61" s="4"/>
      <c r="BK61" s="7"/>
      <c r="BL61" s="49"/>
      <c r="BN61" s="50"/>
      <c r="BO61" s="7"/>
      <c r="BP61" s="4"/>
      <c r="BQ61" s="7"/>
      <c r="BR61" s="4"/>
      <c r="BS61" s="7"/>
      <c r="BT61" s="61"/>
      <c r="BV61" s="50"/>
      <c r="BW61" s="7"/>
      <c r="BX61" s="4"/>
      <c r="BY61" s="7"/>
      <c r="BZ61" s="4"/>
      <c r="CA61" s="7"/>
      <c r="CB61" s="49"/>
      <c r="CD61" s="50"/>
      <c r="CE61" s="7"/>
      <c r="CF61" s="4"/>
      <c r="CG61" s="7"/>
      <c r="CH61" s="4"/>
      <c r="CI61" s="7"/>
      <c r="CJ61" s="49"/>
      <c r="CL61" s="50"/>
      <c r="CM61" s="7"/>
      <c r="CN61" s="4"/>
      <c r="CO61" s="7"/>
      <c r="CP61" s="4"/>
      <c r="CQ61" s="7"/>
      <c r="CR61" s="49"/>
      <c r="CT61" s="50"/>
      <c r="CU61" s="7"/>
      <c r="CV61" s="4"/>
      <c r="CW61" s="7"/>
      <c r="CX61" s="4"/>
      <c r="CY61" s="7"/>
      <c r="CZ61" s="49"/>
      <c r="DB61" s="128"/>
      <c r="DC61" s="131" t="s">
        <v>21</v>
      </c>
      <c r="DD61" s="2" t="s">
        <v>17</v>
      </c>
      <c r="DE61" s="2" t="s">
        <v>4</v>
      </c>
      <c r="DF61" s="2" t="s">
        <v>18</v>
      </c>
      <c r="DG61" s="124"/>
    </row>
    <row r="62" spans="1:112" x14ac:dyDescent="0.45">
      <c r="B62" s="51"/>
      <c r="C62" s="18"/>
      <c r="D62" s="12">
        <f>SUM(D3:D61)</f>
        <v>10</v>
      </c>
      <c r="E62" s="16">
        <f>SUM(E3:E61)</f>
        <v>415.9</v>
      </c>
      <c r="F62" s="10">
        <f>SUM(F3:F61)</f>
        <v>2</v>
      </c>
      <c r="G62" s="11">
        <f>SUM(G3:G61)</f>
        <v>-90.5</v>
      </c>
      <c r="H62" s="52">
        <f>(D62/(D62+F62))</f>
        <v>0.83333333333333337</v>
      </c>
      <c r="J62" s="51"/>
      <c r="K62" s="18"/>
      <c r="L62" s="12">
        <f>SUM(L3:L61)</f>
        <v>5</v>
      </c>
      <c r="M62" s="16">
        <f>SUM(M3:M61)</f>
        <v>273.40000000000003</v>
      </c>
      <c r="N62" s="10">
        <f>SUM(N3:N61)</f>
        <v>2</v>
      </c>
      <c r="O62" s="11">
        <f>SUM(O3:O61)</f>
        <v>-57.8</v>
      </c>
      <c r="P62" s="52">
        <f>(L62/(L62+N62))</f>
        <v>0.7142857142857143</v>
      </c>
      <c r="R62" s="51"/>
      <c r="S62" s="18"/>
      <c r="T62" s="12">
        <f>SUM(T3:T61)</f>
        <v>13</v>
      </c>
      <c r="U62" s="16">
        <f>SUM(U3:U61)</f>
        <v>620.4</v>
      </c>
      <c r="V62" s="10">
        <f>SUM(V3:V61)</f>
        <v>4</v>
      </c>
      <c r="W62" s="11">
        <f>SUM(W3:W61)</f>
        <v>-127</v>
      </c>
      <c r="X62" s="52">
        <f>(T62/(T62+V62))</f>
        <v>0.76470588235294112</v>
      </c>
      <c r="Z62" s="51"/>
      <c r="AA62" s="18"/>
      <c r="AB62" s="12">
        <f>SUM(AB3:AB61)</f>
        <v>6</v>
      </c>
      <c r="AC62" s="16">
        <f>SUM(AC3:AC61)</f>
        <v>261.39999999999998</v>
      </c>
      <c r="AD62" s="10">
        <f>SUM(AD3:AD61)</f>
        <v>3</v>
      </c>
      <c r="AE62" s="11">
        <f>SUM(AE3:AE61)</f>
        <v>-84</v>
      </c>
      <c r="AF62" s="52">
        <f>(AB62/(AB62+AD62))</f>
        <v>0.66666666666666663</v>
      </c>
      <c r="AH62" s="51"/>
      <c r="AI62" s="18"/>
      <c r="AJ62" s="12">
        <f>SUM(AJ3:AJ61)</f>
        <v>12</v>
      </c>
      <c r="AK62" s="16">
        <f>SUM(AK3:AK61)</f>
        <v>606</v>
      </c>
      <c r="AL62" s="10">
        <f>SUM(AL3:AL61)</f>
        <v>3</v>
      </c>
      <c r="AM62" s="11">
        <f>SUM(AM3:AM61)</f>
        <v>-93.8</v>
      </c>
      <c r="AN62" s="52">
        <f>(AJ62/(AJ62+AL62))</f>
        <v>0.8</v>
      </c>
      <c r="AP62" s="51"/>
      <c r="AQ62" s="18"/>
      <c r="AR62" s="12">
        <f>SUM(AR3:AR61)</f>
        <v>11</v>
      </c>
      <c r="AS62" s="16">
        <f>SUM(AS3:AS61)</f>
        <v>1044.9000000000001</v>
      </c>
      <c r="AT62" s="10">
        <f>SUM(AT3:AT61)</f>
        <v>4</v>
      </c>
      <c r="AU62" s="11">
        <f>SUM(AU3:AU61)</f>
        <v>-206</v>
      </c>
      <c r="AV62" s="52">
        <f>(AR62/(AR62+AT62))</f>
        <v>0.73333333333333328</v>
      </c>
      <c r="AX62" s="51"/>
      <c r="AY62" s="18"/>
      <c r="AZ62" s="12">
        <f>SUM(AZ3:AZ61)</f>
        <v>10</v>
      </c>
      <c r="BA62" s="16">
        <f>SUM(BA3:BA61)</f>
        <v>1280.5</v>
      </c>
      <c r="BB62" s="10">
        <f>SUM(BB3:BB61)</f>
        <v>5</v>
      </c>
      <c r="BC62" s="11">
        <f>SUM(BC3:BC61)</f>
        <v>-409.1</v>
      </c>
      <c r="BD62" s="52">
        <f>(AZ62/(AZ62+BB62))</f>
        <v>0.66666666666666663</v>
      </c>
      <c r="BF62" s="51"/>
      <c r="BG62" s="18"/>
      <c r="BH62" s="12">
        <f>SUM(BH3:BH61)</f>
        <v>6</v>
      </c>
      <c r="BI62" s="16">
        <f>SUM(BI3:BI61)</f>
        <v>161.5</v>
      </c>
      <c r="BJ62" s="10">
        <f>SUM(BJ3:BJ61)</f>
        <v>4</v>
      </c>
      <c r="BK62" s="11">
        <f>SUM(BK3:BK61)</f>
        <v>-116.99999999999999</v>
      </c>
      <c r="BL62" s="52">
        <f>(BH62/(BH62+BJ62))</f>
        <v>0.6</v>
      </c>
      <c r="BN62" s="51"/>
      <c r="BO62" s="18"/>
      <c r="BP62" s="12">
        <f>SUM(BP3:BP61)</f>
        <v>8</v>
      </c>
      <c r="BQ62" s="16">
        <f>SUM(BQ3:BQ61)</f>
        <v>20379.599999999999</v>
      </c>
      <c r="BR62" s="10">
        <f>SUM(BR3:BR61)</f>
        <v>3</v>
      </c>
      <c r="BS62" s="11">
        <f>SUM(BS3:BS61)</f>
        <v>-5466.5</v>
      </c>
      <c r="BT62" s="52">
        <f>(BP62/(BP62+BR62))</f>
        <v>0.72727272727272729</v>
      </c>
      <c r="BV62" s="51"/>
      <c r="BW62" s="18"/>
      <c r="BX62" s="12">
        <f>SUM(BX3:BX61)</f>
        <v>0</v>
      </c>
      <c r="BY62" s="16">
        <f>SUM(BY3:BY61)</f>
        <v>0</v>
      </c>
      <c r="BZ62" s="10">
        <f>SUM(BZ3:BZ61)</f>
        <v>0</v>
      </c>
      <c r="CA62" s="11">
        <f>SUM(CA3:CA61)</f>
        <v>0</v>
      </c>
      <c r="CB62" s="52" t="e">
        <f>(BX62/(BX62+BZ62))</f>
        <v>#DIV/0!</v>
      </c>
      <c r="CD62" s="51"/>
      <c r="CE62" s="18"/>
      <c r="CF62" s="12">
        <f>SUM(CF3:CF61)</f>
        <v>0</v>
      </c>
      <c r="CG62" s="16">
        <f>SUM(CG3:CG61)</f>
        <v>0</v>
      </c>
      <c r="CH62" s="10">
        <f>SUM(CH3:CH61)</f>
        <v>0</v>
      </c>
      <c r="CI62" s="11">
        <f>SUM(CI3:CI61)</f>
        <v>0</v>
      </c>
      <c r="CJ62" s="52" t="e">
        <f>(CF62/(CF62+CH62))</f>
        <v>#DIV/0!</v>
      </c>
      <c r="CL62" s="51"/>
      <c r="CM62" s="18"/>
      <c r="CN62" s="12">
        <f>SUM(CN3:CN61)</f>
        <v>0</v>
      </c>
      <c r="CO62" s="16">
        <f>SUM(CO3:CO61)</f>
        <v>0</v>
      </c>
      <c r="CP62" s="10">
        <f>SUM(CP3:CP61)</f>
        <v>0</v>
      </c>
      <c r="CQ62" s="11">
        <f>SUM(CQ3:CQ61)</f>
        <v>0</v>
      </c>
      <c r="CR62" s="52" t="e">
        <f>(CN62/(CN62+CP62))</f>
        <v>#DIV/0!</v>
      </c>
      <c r="CT62" s="51"/>
      <c r="CU62" s="18"/>
      <c r="CV62" s="12">
        <f>SUM(CV3:CV61)</f>
        <v>0</v>
      </c>
      <c r="CW62" s="16">
        <f>SUM(CW3:CW61)</f>
        <v>0</v>
      </c>
      <c r="CX62" s="10">
        <f>SUM(CX3:CX61)</f>
        <v>0</v>
      </c>
      <c r="CY62" s="11">
        <f>SUM(CY3:CY61)</f>
        <v>0</v>
      </c>
      <c r="CZ62" s="52" t="e">
        <f>(CV62/(CV62+CX62))</f>
        <v>#DIV/0!</v>
      </c>
      <c r="DB62" s="129"/>
      <c r="DC62" s="132">
        <f>DD62+DE62</f>
        <v>111</v>
      </c>
      <c r="DD62" s="17">
        <f>SUM(DC3:DC51)</f>
        <v>81</v>
      </c>
      <c r="DE62" s="17">
        <f>SUM(DD3:DD51)</f>
        <v>30</v>
      </c>
      <c r="DF62" s="17">
        <f>SUM(DE3:DE51)</f>
        <v>18391.900000000001</v>
      </c>
      <c r="DG62" s="135">
        <f>SUM(DF45,DF38,DF31,DF24,DF17,DF10,DF3)</f>
        <v>36613.243000000002</v>
      </c>
      <c r="DH62" t="s">
        <v>33</v>
      </c>
    </row>
    <row r="63" spans="1:112" x14ac:dyDescent="0.45">
      <c r="B63" s="51"/>
      <c r="C63" s="18"/>
      <c r="D63" s="12"/>
      <c r="E63" s="13"/>
      <c r="F63" s="14" t="s">
        <v>5</v>
      </c>
      <c r="G63" s="15">
        <f>E62+G62</f>
        <v>325.39999999999998</v>
      </c>
      <c r="H63" s="53">
        <v>7.3</v>
      </c>
      <c r="J63" s="51"/>
      <c r="K63" s="18"/>
      <c r="L63" s="12"/>
      <c r="M63" s="13"/>
      <c r="N63" s="14" t="s">
        <v>5</v>
      </c>
      <c r="O63" s="15">
        <f>M62+O62</f>
        <v>215.60000000000002</v>
      </c>
      <c r="P63" s="53">
        <v>6.45</v>
      </c>
      <c r="R63" s="51"/>
      <c r="S63" s="18"/>
      <c r="T63" s="12"/>
      <c r="U63" s="13"/>
      <c r="V63" s="14" t="s">
        <v>5</v>
      </c>
      <c r="W63" s="15">
        <f>U62+W62</f>
        <v>493.4</v>
      </c>
      <c r="X63" s="53">
        <v>9.32</v>
      </c>
      <c r="Z63" s="51"/>
      <c r="AA63" s="18"/>
      <c r="AB63" s="12"/>
      <c r="AC63" s="13"/>
      <c r="AD63" s="14" t="s">
        <v>5</v>
      </c>
      <c r="AE63" s="15">
        <f>AC62+AE62</f>
        <v>177.39999999999998</v>
      </c>
      <c r="AF63" s="53">
        <v>10.050000000000001</v>
      </c>
      <c r="AH63" s="51"/>
      <c r="AI63" s="18"/>
      <c r="AJ63" s="12"/>
      <c r="AK63" s="13"/>
      <c r="AL63" s="14" t="s">
        <v>5</v>
      </c>
      <c r="AM63" s="15">
        <f>AK62+AM62</f>
        <v>512.20000000000005</v>
      </c>
      <c r="AN63" s="53">
        <v>12.33</v>
      </c>
      <c r="AP63" s="51"/>
      <c r="AQ63" s="18"/>
      <c r="AR63" s="12"/>
      <c r="AS63" s="13"/>
      <c r="AT63" s="14" t="s">
        <v>5</v>
      </c>
      <c r="AU63" s="15">
        <f>AS62+AU62</f>
        <v>838.90000000000009</v>
      </c>
      <c r="AV63" s="53">
        <v>9.32</v>
      </c>
      <c r="AW63" s="19"/>
      <c r="AX63" s="51"/>
      <c r="AY63" s="18"/>
      <c r="AZ63" s="12"/>
      <c r="BA63" s="13"/>
      <c r="BB63" s="14" t="s">
        <v>5</v>
      </c>
      <c r="BC63" s="15">
        <f>BA62+BC62</f>
        <v>871.4</v>
      </c>
      <c r="BD63" s="53">
        <v>6.42</v>
      </c>
      <c r="BF63" s="51"/>
      <c r="BG63" s="18"/>
      <c r="BH63" s="12"/>
      <c r="BI63" s="13"/>
      <c r="BJ63" s="14" t="s">
        <v>5</v>
      </c>
      <c r="BK63" s="15">
        <f>BI62+BK62</f>
        <v>44.500000000000014</v>
      </c>
      <c r="BL63" s="53">
        <v>7.3</v>
      </c>
      <c r="BN63" s="51"/>
      <c r="BO63" s="18"/>
      <c r="BP63" s="12"/>
      <c r="BQ63" s="13"/>
      <c r="BR63" s="14" t="s">
        <v>5</v>
      </c>
      <c r="BS63" s="15">
        <f>BQ62+BS62</f>
        <v>14913.099999999999</v>
      </c>
      <c r="BT63" s="53">
        <v>0.43</v>
      </c>
      <c r="BV63" s="51"/>
      <c r="BW63" s="18"/>
      <c r="BX63" s="12"/>
      <c r="BY63" s="13"/>
      <c r="BZ63" s="14" t="s">
        <v>5</v>
      </c>
      <c r="CA63" s="15">
        <f>BY62+CA62</f>
        <v>0</v>
      </c>
      <c r="CB63" s="53">
        <v>0</v>
      </c>
      <c r="CD63" s="51"/>
      <c r="CE63" s="18"/>
      <c r="CF63" s="12"/>
      <c r="CG63" s="13"/>
      <c r="CH63" s="14" t="s">
        <v>5</v>
      </c>
      <c r="CI63" s="15">
        <f>CG62+CI62</f>
        <v>0</v>
      </c>
      <c r="CJ63" s="53">
        <v>0</v>
      </c>
      <c r="CL63" s="51"/>
      <c r="CM63" s="18"/>
      <c r="CN63" s="12"/>
      <c r="CO63" s="13"/>
      <c r="CP63" s="14" t="s">
        <v>5</v>
      </c>
      <c r="CQ63" s="15">
        <f>CO62+CQ62</f>
        <v>0</v>
      </c>
      <c r="CR63" s="53">
        <v>0</v>
      </c>
      <c r="CT63" s="51"/>
      <c r="CU63" s="18"/>
      <c r="CV63" s="12"/>
      <c r="CW63" s="13"/>
      <c r="CX63" s="14" t="s">
        <v>5</v>
      </c>
      <c r="CY63" s="15">
        <f>CW62+CY62</f>
        <v>0</v>
      </c>
      <c r="CZ63" s="53">
        <v>0</v>
      </c>
      <c r="DA63" s="19"/>
      <c r="DB63" s="130"/>
      <c r="DC63" s="133" t="s">
        <v>32</v>
      </c>
      <c r="DD63" s="134">
        <f>DD62/(DD62+DE62)</f>
        <v>0.72972972972972971</v>
      </c>
      <c r="DE63" s="17"/>
      <c r="DF63" s="17"/>
      <c r="DG63" s="124"/>
    </row>
    <row r="64" spans="1:112" x14ac:dyDescent="0.45">
      <c r="B64" s="51"/>
      <c r="C64" s="18"/>
      <c r="D64" s="234" t="s">
        <v>6</v>
      </c>
      <c r="E64" s="235"/>
      <c r="F64" s="235"/>
      <c r="G64" s="236"/>
      <c r="H64" s="49"/>
      <c r="J64" s="51"/>
      <c r="K64" s="18"/>
      <c r="L64" s="234" t="s">
        <v>6</v>
      </c>
      <c r="M64" s="235"/>
      <c r="N64" s="235"/>
      <c r="O64" s="236"/>
      <c r="P64" s="49"/>
      <c r="R64" s="51"/>
      <c r="S64" s="18"/>
      <c r="T64" s="234" t="s">
        <v>6</v>
      </c>
      <c r="U64" s="235"/>
      <c r="V64" s="235"/>
      <c r="W64" s="236"/>
      <c r="X64" s="49"/>
      <c r="Z64" s="51"/>
      <c r="AA64" s="18"/>
      <c r="AB64" s="234" t="s">
        <v>6</v>
      </c>
      <c r="AC64" s="235"/>
      <c r="AD64" s="235"/>
      <c r="AE64" s="236"/>
      <c r="AF64" s="49"/>
      <c r="AH64" s="51"/>
      <c r="AI64" s="18"/>
      <c r="AJ64" s="234" t="s">
        <v>6</v>
      </c>
      <c r="AK64" s="235"/>
      <c r="AL64" s="235"/>
      <c r="AM64" s="236"/>
      <c r="AN64" s="49"/>
      <c r="AP64" s="51"/>
      <c r="AQ64" s="18"/>
      <c r="AR64" s="234" t="s">
        <v>6</v>
      </c>
      <c r="AS64" s="235"/>
      <c r="AT64" s="235"/>
      <c r="AU64" s="236"/>
      <c r="AV64" s="49"/>
      <c r="AX64" s="51"/>
      <c r="AY64" s="18"/>
      <c r="AZ64" s="234" t="s">
        <v>6</v>
      </c>
      <c r="BA64" s="235"/>
      <c r="BB64" s="235"/>
      <c r="BC64" s="236"/>
      <c r="BD64" s="49"/>
      <c r="BF64" s="51"/>
      <c r="BG64" s="18"/>
      <c r="BH64" s="234" t="s">
        <v>6</v>
      </c>
      <c r="BI64" s="235"/>
      <c r="BJ64" s="235"/>
      <c r="BK64" s="236"/>
      <c r="BL64" s="49"/>
      <c r="BN64" s="51"/>
      <c r="BO64" s="18"/>
      <c r="BP64" s="234" t="s">
        <v>6</v>
      </c>
      <c r="BQ64" s="235"/>
      <c r="BR64" s="235"/>
      <c r="BS64" s="236"/>
      <c r="BT64" s="62"/>
      <c r="BV64" s="51"/>
      <c r="BW64" s="18"/>
      <c r="BX64" s="234" t="s">
        <v>6</v>
      </c>
      <c r="BY64" s="235"/>
      <c r="BZ64" s="235"/>
      <c r="CA64" s="236"/>
      <c r="CB64" s="49"/>
      <c r="CD64" s="51"/>
      <c r="CE64" s="18"/>
      <c r="CF64" s="234" t="s">
        <v>6</v>
      </c>
      <c r="CG64" s="235"/>
      <c r="CH64" s="235"/>
      <c r="CI64" s="236"/>
      <c r="CJ64" s="49"/>
      <c r="CL64" s="51"/>
      <c r="CM64" s="18"/>
      <c r="CN64" s="234" t="s">
        <v>6</v>
      </c>
      <c r="CO64" s="235"/>
      <c r="CP64" s="235"/>
      <c r="CQ64" s="236"/>
      <c r="CR64" s="49"/>
      <c r="CT64" s="51"/>
      <c r="CU64" s="18"/>
      <c r="CV64" s="234" t="s">
        <v>6</v>
      </c>
      <c r="CW64" s="235"/>
      <c r="CX64" s="235"/>
      <c r="CY64" s="236"/>
      <c r="CZ64" s="49"/>
      <c r="DB64" s="128"/>
      <c r="DC64" s="123"/>
      <c r="DD64" s="17"/>
      <c r="DE64" s="17"/>
      <c r="DF64" s="17"/>
      <c r="DG64" s="124"/>
    </row>
    <row r="65" spans="2:111" x14ac:dyDescent="0.45">
      <c r="B65" s="51"/>
      <c r="C65" s="18"/>
      <c r="D65" s="9">
        <v>0.5</v>
      </c>
      <c r="E65" s="10">
        <v>1</v>
      </c>
      <c r="F65" s="10">
        <v>2</v>
      </c>
      <c r="G65" s="11">
        <v>3</v>
      </c>
      <c r="H65" s="49"/>
      <c r="J65" s="51"/>
      <c r="K65" s="18"/>
      <c r="L65" s="9">
        <v>0.5</v>
      </c>
      <c r="M65" s="10">
        <v>1</v>
      </c>
      <c r="N65" s="10">
        <v>2</v>
      </c>
      <c r="O65" s="11">
        <v>3</v>
      </c>
      <c r="P65" s="49"/>
      <c r="R65" s="51"/>
      <c r="S65" s="18"/>
      <c r="T65" s="9">
        <v>0.5</v>
      </c>
      <c r="U65" s="10">
        <v>1</v>
      </c>
      <c r="V65" s="10">
        <v>2</v>
      </c>
      <c r="W65" s="11">
        <v>3</v>
      </c>
      <c r="X65" s="49"/>
      <c r="Z65" s="51"/>
      <c r="AA65" s="18"/>
      <c r="AB65" s="9">
        <v>0.5</v>
      </c>
      <c r="AC65" s="10">
        <v>1</v>
      </c>
      <c r="AD65" s="10">
        <v>2</v>
      </c>
      <c r="AE65" s="11">
        <v>3</v>
      </c>
      <c r="AF65" s="49"/>
      <c r="AH65" s="51"/>
      <c r="AI65" s="18"/>
      <c r="AJ65" s="9">
        <v>0.5</v>
      </c>
      <c r="AK65" s="10">
        <v>1</v>
      </c>
      <c r="AL65" s="10">
        <v>2</v>
      </c>
      <c r="AM65" s="11">
        <v>3</v>
      </c>
      <c r="AN65" s="49"/>
      <c r="AP65" s="51"/>
      <c r="AQ65" s="18"/>
      <c r="AR65" s="9">
        <v>0.5</v>
      </c>
      <c r="AS65" s="10">
        <v>1</v>
      </c>
      <c r="AT65" s="10">
        <v>2</v>
      </c>
      <c r="AU65" s="11">
        <v>3</v>
      </c>
      <c r="AV65" s="49"/>
      <c r="AX65" s="51"/>
      <c r="AY65" s="18"/>
      <c r="AZ65" s="9">
        <v>0.5</v>
      </c>
      <c r="BA65" s="10">
        <v>1</v>
      </c>
      <c r="BB65" s="10">
        <v>2</v>
      </c>
      <c r="BC65" s="11">
        <v>3</v>
      </c>
      <c r="BD65" s="49"/>
      <c r="BF65" s="51"/>
      <c r="BG65" s="18"/>
      <c r="BH65" s="9">
        <v>0.5</v>
      </c>
      <c r="BI65" s="10">
        <v>1</v>
      </c>
      <c r="BJ65" s="10">
        <v>2</v>
      </c>
      <c r="BK65" s="11">
        <v>3</v>
      </c>
      <c r="BL65" s="49"/>
      <c r="BN65" s="51"/>
      <c r="BO65" s="18"/>
      <c r="BP65" s="9">
        <v>0.5</v>
      </c>
      <c r="BQ65" s="10">
        <v>1</v>
      </c>
      <c r="BR65" s="10">
        <v>2</v>
      </c>
      <c r="BS65" s="11">
        <v>3</v>
      </c>
      <c r="BT65" s="40"/>
      <c r="BV65" s="51"/>
      <c r="BW65" s="18"/>
      <c r="BX65" s="9">
        <v>0.5</v>
      </c>
      <c r="BY65" s="10">
        <v>1</v>
      </c>
      <c r="BZ65" s="10">
        <v>2</v>
      </c>
      <c r="CA65" s="11">
        <v>3</v>
      </c>
      <c r="CB65" s="49"/>
      <c r="CD65" s="51"/>
      <c r="CE65" s="18"/>
      <c r="CF65" s="9">
        <v>0.5</v>
      </c>
      <c r="CG65" s="10">
        <v>1</v>
      </c>
      <c r="CH65" s="10">
        <v>2</v>
      </c>
      <c r="CI65" s="11">
        <v>3</v>
      </c>
      <c r="CJ65" s="49"/>
      <c r="CL65" s="51"/>
      <c r="CM65" s="18"/>
      <c r="CN65" s="9">
        <v>0.5</v>
      </c>
      <c r="CO65" s="10">
        <v>1</v>
      </c>
      <c r="CP65" s="10">
        <v>2</v>
      </c>
      <c r="CQ65" s="11">
        <v>3</v>
      </c>
      <c r="CR65" s="49"/>
      <c r="CT65" s="51"/>
      <c r="CU65" s="18"/>
      <c r="CV65" s="9">
        <v>0.5</v>
      </c>
      <c r="CW65" s="10">
        <v>1</v>
      </c>
      <c r="CX65" s="10">
        <v>2</v>
      </c>
      <c r="CY65" s="11">
        <v>3</v>
      </c>
      <c r="CZ65" s="49"/>
      <c r="DB65" s="128"/>
      <c r="DC65" s="123"/>
      <c r="DD65" s="17" t="s">
        <v>19</v>
      </c>
      <c r="DE65" s="17"/>
      <c r="DF65" s="17" t="s">
        <v>22</v>
      </c>
      <c r="DG65" s="124"/>
    </row>
    <row r="66" spans="2:111" ht="14.65" thickBot="1" x14ac:dyDescent="0.5">
      <c r="B66" s="54"/>
      <c r="C66" s="55"/>
      <c r="D66" s="56">
        <f>H63*G63*0.5</f>
        <v>1187.7099999999998</v>
      </c>
      <c r="E66" s="57">
        <f>H63*G63</f>
        <v>2375.4199999999996</v>
      </c>
      <c r="F66" s="57">
        <f>H63*G63*2</f>
        <v>4750.8399999999992</v>
      </c>
      <c r="G66" s="58">
        <f>H63*G63*G65</f>
        <v>7126.2599999999984</v>
      </c>
      <c r="H66" s="59"/>
      <c r="J66" s="54"/>
      <c r="K66" s="55"/>
      <c r="L66" s="56">
        <f>P63*O63*L65</f>
        <v>695.31000000000006</v>
      </c>
      <c r="M66" s="57">
        <f>P63*O63*M65</f>
        <v>1390.6200000000001</v>
      </c>
      <c r="N66" s="57">
        <f>P63*O63*N65</f>
        <v>2781.2400000000002</v>
      </c>
      <c r="O66" s="58">
        <f>P63*O63*O65</f>
        <v>4171.8600000000006</v>
      </c>
      <c r="P66" s="59"/>
      <c r="R66" s="54"/>
      <c r="S66" s="55"/>
      <c r="T66" s="56">
        <f>X63*W63*0.5</f>
        <v>2299.2440000000001</v>
      </c>
      <c r="U66" s="57">
        <f>X63*W63</f>
        <v>4598.4880000000003</v>
      </c>
      <c r="V66" s="57">
        <f>X63*W63*2</f>
        <v>9196.9760000000006</v>
      </c>
      <c r="W66" s="58">
        <f>X63*W63*W65</f>
        <v>13795.464</v>
      </c>
      <c r="X66" s="59"/>
      <c r="Z66" s="54"/>
      <c r="AA66" s="55"/>
      <c r="AB66" s="56">
        <f>AF63*AE63*AB65</f>
        <v>891.43499999999995</v>
      </c>
      <c r="AC66" s="57">
        <f>AF63*AE63*AC65</f>
        <v>1782.87</v>
      </c>
      <c r="AD66" s="57">
        <f>AF63*AE63*AD65</f>
        <v>3565.74</v>
      </c>
      <c r="AE66" s="58">
        <f>AF63*AE63*AE65</f>
        <v>5348.61</v>
      </c>
      <c r="AF66" s="59"/>
      <c r="AH66" s="54"/>
      <c r="AI66" s="55"/>
      <c r="AJ66" s="56">
        <f>AN63*AM63*0.5</f>
        <v>3157.7130000000002</v>
      </c>
      <c r="AK66" s="57">
        <f>AN63*AM63</f>
        <v>6315.4260000000004</v>
      </c>
      <c r="AL66" s="57">
        <f>AN63*AM63*2</f>
        <v>12630.852000000001</v>
      </c>
      <c r="AM66" s="58">
        <f>AN63*AM63*AM65</f>
        <v>18946.278000000002</v>
      </c>
      <c r="AN66" s="59"/>
      <c r="AP66" s="54"/>
      <c r="AQ66" s="55"/>
      <c r="AR66" s="56">
        <f>AV63*AU63*AR65</f>
        <v>3909.2740000000003</v>
      </c>
      <c r="AS66" s="57">
        <f>AV63*AU63*AS65</f>
        <v>7818.5480000000007</v>
      </c>
      <c r="AT66" s="57">
        <f>AV63*AU63*AT65</f>
        <v>15637.096000000001</v>
      </c>
      <c r="AU66" s="58">
        <f>AV63*AU63*AU65</f>
        <v>23455.644</v>
      </c>
      <c r="AV66" s="59"/>
      <c r="AX66" s="54"/>
      <c r="AY66" s="55"/>
      <c r="AZ66" s="56">
        <f>BD63*BC63*0.5</f>
        <v>2797.194</v>
      </c>
      <c r="BA66" s="57">
        <f>BD63*BC63</f>
        <v>5594.3879999999999</v>
      </c>
      <c r="BB66" s="57">
        <f>BD63*BC63*2</f>
        <v>11188.776</v>
      </c>
      <c r="BC66" s="58">
        <f>BD63*BC63*BC65</f>
        <v>16783.164000000001</v>
      </c>
      <c r="BD66" s="59"/>
      <c r="BF66" s="54"/>
      <c r="BG66" s="55"/>
      <c r="BH66" s="56">
        <f>BL63*BK63*BH65</f>
        <v>162.42500000000004</v>
      </c>
      <c r="BI66" s="57">
        <f>BL63*BK63*BI65</f>
        <v>324.85000000000008</v>
      </c>
      <c r="BJ66" s="57">
        <f>BL63*BK63*BJ65</f>
        <v>649.70000000000016</v>
      </c>
      <c r="BK66" s="58">
        <f>BL63*BK63*BK65</f>
        <v>974.55000000000018</v>
      </c>
      <c r="BL66" s="59"/>
      <c r="BN66" s="54"/>
      <c r="BO66" s="55"/>
      <c r="BP66" s="56">
        <f>BT63*BS63*0.5</f>
        <v>3206.3164999999995</v>
      </c>
      <c r="BQ66" s="57">
        <f>BT63*BS63</f>
        <v>6412.6329999999989</v>
      </c>
      <c r="BR66" s="57">
        <f>BT63*BS63*2</f>
        <v>12825.265999999998</v>
      </c>
      <c r="BS66" s="58">
        <f>BT63*BS63*BS65</f>
        <v>19237.898999999998</v>
      </c>
      <c r="BT66" s="63"/>
      <c r="BV66" s="54"/>
      <c r="BW66" s="55"/>
      <c r="BX66" s="56">
        <f>CB63*CA63*BX65</f>
        <v>0</v>
      </c>
      <c r="BY66" s="57">
        <f>CB63*CA63*BY65</f>
        <v>0</v>
      </c>
      <c r="BZ66" s="57">
        <f>CB63*CA63*BZ65</f>
        <v>0</v>
      </c>
      <c r="CA66" s="58">
        <f>CB63*CA63*CA65</f>
        <v>0</v>
      </c>
      <c r="CB66" s="59"/>
      <c r="CD66" s="54"/>
      <c r="CE66" s="55"/>
      <c r="CF66" s="56">
        <f>CJ63*CI63*CF65</f>
        <v>0</v>
      </c>
      <c r="CG66" s="57">
        <f>CJ63*CI63*CG65</f>
        <v>0</v>
      </c>
      <c r="CH66" s="57">
        <f>CJ63*CI63*CH65</f>
        <v>0</v>
      </c>
      <c r="CI66" s="58">
        <f>CJ63*CI63*CI65</f>
        <v>0</v>
      </c>
      <c r="CJ66" s="59"/>
      <c r="CL66" s="54"/>
      <c r="CM66" s="55"/>
      <c r="CN66" s="56">
        <f>CR63*CQ63*CN65</f>
        <v>0</v>
      </c>
      <c r="CO66" s="57">
        <f>CR63*CQ63*CO65</f>
        <v>0</v>
      </c>
      <c r="CP66" s="57">
        <f>CR63*CQ63*CP65</f>
        <v>0</v>
      </c>
      <c r="CQ66" s="58">
        <f>CR63*CQ63*CQ65</f>
        <v>0</v>
      </c>
      <c r="CR66" s="59"/>
      <c r="CT66" s="54"/>
      <c r="CU66" s="55"/>
      <c r="CV66" s="56">
        <f>CZ63*CY63*CV65</f>
        <v>0</v>
      </c>
      <c r="CW66" s="57">
        <f>CZ63*CY63*CW65</f>
        <v>0</v>
      </c>
      <c r="CX66" s="57">
        <f>CZ63*CY63*CX65</f>
        <v>0</v>
      </c>
      <c r="CY66" s="58">
        <f>CZ63*CY63*CY65</f>
        <v>0</v>
      </c>
      <c r="CZ66" s="59"/>
      <c r="DB66" s="49"/>
      <c r="DC66" s="125"/>
      <c r="DD66" s="126">
        <v>150</v>
      </c>
      <c r="DE66" s="126"/>
      <c r="DF66" s="127">
        <f>DC62/DD66</f>
        <v>0.74</v>
      </c>
      <c r="DG66" s="63"/>
    </row>
  </sheetData>
  <mergeCells count="35">
    <mergeCell ref="DC1:DG1"/>
    <mergeCell ref="A3:A9"/>
    <mergeCell ref="A10:A16"/>
    <mergeCell ref="A17:A23"/>
    <mergeCell ref="AX1:BD1"/>
    <mergeCell ref="BF1:BL1"/>
    <mergeCell ref="AP1:AV1"/>
    <mergeCell ref="J1:P1"/>
    <mergeCell ref="BV1:CB1"/>
    <mergeCell ref="CD1:CJ1"/>
    <mergeCell ref="AH1:AN1"/>
    <mergeCell ref="R1:X1"/>
    <mergeCell ref="BN1:BT1"/>
    <mergeCell ref="Z1:AF1"/>
    <mergeCell ref="CL1:CR1"/>
    <mergeCell ref="CT1:CZ1"/>
    <mergeCell ref="A24:A30"/>
    <mergeCell ref="B1:H1"/>
    <mergeCell ref="A31:A37"/>
    <mergeCell ref="A38:A44"/>
    <mergeCell ref="A45:A51"/>
    <mergeCell ref="DC60:DG60"/>
    <mergeCell ref="D64:G64"/>
    <mergeCell ref="AJ64:AM64"/>
    <mergeCell ref="T64:W64"/>
    <mergeCell ref="BP64:BS64"/>
    <mergeCell ref="AZ64:BC64"/>
    <mergeCell ref="BH64:BK64"/>
    <mergeCell ref="AR64:AU64"/>
    <mergeCell ref="L64:O64"/>
    <mergeCell ref="BX64:CA64"/>
    <mergeCell ref="CF64:CI64"/>
    <mergeCell ref="AB64:AE64"/>
    <mergeCell ref="CN64:CQ64"/>
    <mergeCell ref="CV64:CY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2021-01-23T15:33:26Z</dcterms:created>
  <dcterms:modified xsi:type="dcterms:W3CDTF">2021-11-04T02:45:14Z</dcterms:modified>
</cp:coreProperties>
</file>